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23_option_valuation\solutions\"/>
    </mc:Choice>
  </mc:AlternateContent>
  <xr:revisionPtr revIDLastSave="0" documentId="13_ncr:1_{837A28E5-AF10-4C32-A9BD-8AA76BB47223}" xr6:coauthVersionLast="47" xr6:coauthVersionMax="47" xr10:uidLastSave="{00000000-0000-0000-0000-000000000000}"/>
  <bookViews>
    <workbookView xWindow="-96" yWindow="-96" windowWidth="23232" windowHeight="13872" activeTab="4" xr2:uid="{00000000-000D-0000-FFFF-FFFF00000000}"/>
  </bookViews>
  <sheets>
    <sheet name="binomial call" sheetId="1" r:id="rId1"/>
    <sheet name="binomial put" sheetId="2" r:id="rId2"/>
    <sheet name="black-scholes call" sheetId="3" r:id="rId3"/>
    <sheet name="black-scholes put" sheetId="4" r:id="rId4"/>
    <sheet name="implied volatilit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B14" i="5" s="1"/>
  <c r="B6" i="5"/>
  <c r="B18" i="4"/>
  <c r="B18" i="3"/>
  <c r="B15" i="4"/>
  <c r="B14" i="4"/>
  <c r="B13" i="4"/>
  <c r="B11" i="4"/>
  <c r="B15" i="3"/>
  <c r="B14" i="3"/>
  <c r="B13" i="3"/>
  <c r="B12" i="3"/>
  <c r="B11" i="3"/>
  <c r="B7" i="3"/>
  <c r="B12" i="2"/>
  <c r="B11" i="2"/>
  <c r="B15" i="1"/>
  <c r="B14" i="1"/>
  <c r="B13" i="1"/>
  <c r="B12" i="1"/>
  <c r="B11" i="1"/>
  <c r="B13" i="5" l="1"/>
  <c r="B15" i="5" s="1"/>
  <c r="B16" i="5" s="1"/>
  <c r="B12" i="4"/>
  <c r="B13" i="2"/>
  <c r="B14" i="2" l="1"/>
  <c r="B15" i="2" s="1"/>
</calcChain>
</file>

<file path=xl/sharedStrings.xml><?xml version="1.0" encoding="utf-8"?>
<sst xmlns="http://schemas.openxmlformats.org/spreadsheetml/2006/main" count="77" uniqueCount="46">
  <si>
    <t>Example 1: Pricing a call option using a one-period binomial model</t>
  </si>
  <si>
    <t>Inputs</t>
  </si>
  <si>
    <t>S (current stock price)</t>
  </si>
  <si>
    <t>S_u (stock price under positive outcome)</t>
  </si>
  <si>
    <t>S_d (stock price under negative outcome)</t>
  </si>
  <si>
    <t>Rf</t>
  </si>
  <si>
    <t>X (call option strike price)</t>
  </si>
  <si>
    <t>Outputs</t>
  </si>
  <si>
    <t>Delta (hedge ratio)</t>
  </si>
  <si>
    <t>C_u (call payoff under positive outcome)</t>
  </si>
  <si>
    <t>C_d (call payoff under negative outcome)</t>
  </si>
  <si>
    <t>B (bond position)</t>
  </si>
  <si>
    <t>(buy a third of a share)</t>
  </si>
  <si>
    <t>(borrow this amount)</t>
  </si>
  <si>
    <t>Call price</t>
  </si>
  <si>
    <t>Example 2: Pricing a put option using a one-period binomial model</t>
  </si>
  <si>
    <t>(short two thirds of a share)</t>
  </si>
  <si>
    <t>(lend this amount)</t>
  </si>
  <si>
    <t>P_u (put payoff under positive outcome)</t>
  </si>
  <si>
    <t>P_d (put payoff under negative outcome)</t>
  </si>
  <si>
    <t>Put price</t>
  </si>
  <si>
    <t>Example 3: Pricing a call option using Black-Scholes model</t>
  </si>
  <si>
    <t>Sigma (stock return volatility)</t>
  </si>
  <si>
    <t>X (call strike price)</t>
  </si>
  <si>
    <t>T (time to expiration, in years)</t>
  </si>
  <si>
    <t>Rf (risk free rate)</t>
  </si>
  <si>
    <t>d1</t>
  </si>
  <si>
    <t>d2</t>
  </si>
  <si>
    <t>N(d1)</t>
  </si>
  <si>
    <t>N(d2)</t>
  </si>
  <si>
    <t xml:space="preserve">Call price </t>
  </si>
  <si>
    <t>Example 4: Pricing a put option using Black-Scholes model</t>
  </si>
  <si>
    <t>X (put strike price)</t>
  </si>
  <si>
    <t xml:space="preserve">Put price </t>
  </si>
  <si>
    <t>N(-d1)</t>
  </si>
  <si>
    <t>N(-d2)</t>
  </si>
  <si>
    <t>Use put-call parity to price the put</t>
  </si>
  <si>
    <t>Use put-call parity to price the call</t>
  </si>
  <si>
    <t>C = P + S - X * exp( - r * T)</t>
  </si>
  <si>
    <t>P = C + X * exp( - r * T) - S</t>
  </si>
  <si>
    <t>Example 5: estimating implied volatility from a call price</t>
  </si>
  <si>
    <t>T (time to expiration)</t>
  </si>
  <si>
    <t>Output</t>
  </si>
  <si>
    <t>Sigma</t>
  </si>
  <si>
    <t>(start with a guess)</t>
  </si>
  <si>
    <t>Call price under current sigma guess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</si>
</sst>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workbookViewId="0">
      <selection activeCell="A28" sqref="A28"/>
    </sheetView>
  </sheetViews>
  <sheetFormatPr defaultRowHeight="14.4" x14ac:dyDescent="0.55000000000000004"/>
  <cols>
    <col min="1" max="1" width="36.3671875" customWidth="1"/>
  </cols>
  <sheetData>
    <row r="1" spans="1:3" x14ac:dyDescent="0.55000000000000004">
      <c r="A1" t="s">
        <v>0</v>
      </c>
    </row>
    <row r="3" spans="1:3" x14ac:dyDescent="0.55000000000000004">
      <c r="A3" t="s">
        <v>1</v>
      </c>
    </row>
    <row r="4" spans="1:3" x14ac:dyDescent="0.55000000000000004">
      <c r="A4" t="s">
        <v>2</v>
      </c>
      <c r="B4">
        <v>100</v>
      </c>
    </row>
    <row r="5" spans="1:3" x14ac:dyDescent="0.55000000000000004">
      <c r="A5" t="s">
        <v>3</v>
      </c>
      <c r="B5">
        <v>120</v>
      </c>
    </row>
    <row r="6" spans="1:3" x14ac:dyDescent="0.55000000000000004">
      <c r="A6" t="s">
        <v>4</v>
      </c>
      <c r="B6">
        <v>90</v>
      </c>
    </row>
    <row r="7" spans="1:3" x14ac:dyDescent="0.55000000000000004">
      <c r="A7" t="s">
        <v>5</v>
      </c>
      <c r="B7">
        <v>0.1</v>
      </c>
    </row>
    <row r="8" spans="1:3" x14ac:dyDescent="0.55000000000000004">
      <c r="A8" t="s">
        <v>6</v>
      </c>
      <c r="B8">
        <v>110</v>
      </c>
    </row>
    <row r="10" spans="1:3" x14ac:dyDescent="0.55000000000000004">
      <c r="A10" t="s">
        <v>7</v>
      </c>
    </row>
    <row r="11" spans="1:3" x14ac:dyDescent="0.55000000000000004">
      <c r="A11" t="s">
        <v>9</v>
      </c>
      <c r="B11">
        <f>MAX(B5 - B8, 0)</f>
        <v>10</v>
      </c>
    </row>
    <row r="12" spans="1:3" x14ac:dyDescent="0.55000000000000004">
      <c r="A12" t="s">
        <v>10</v>
      </c>
      <c r="B12">
        <f>MAX(B6 - B8, 0 )</f>
        <v>0</v>
      </c>
    </row>
    <row r="13" spans="1:3" x14ac:dyDescent="0.55000000000000004">
      <c r="A13" t="s">
        <v>8</v>
      </c>
      <c r="B13">
        <f>(B11 - B12) / (B5 - B6)</f>
        <v>0.33333333333333331</v>
      </c>
      <c r="C13" t="s">
        <v>12</v>
      </c>
    </row>
    <row r="14" spans="1:3" x14ac:dyDescent="0.55000000000000004">
      <c r="A14" t="s">
        <v>11</v>
      </c>
      <c r="B14">
        <f>B11 - B13*B5</f>
        <v>-30</v>
      </c>
      <c r="C14" t="s">
        <v>13</v>
      </c>
    </row>
    <row r="15" spans="1:3" x14ac:dyDescent="0.55000000000000004">
      <c r="A15" t="s">
        <v>14</v>
      </c>
      <c r="B15">
        <f>B13 * B4 + B14/(1+B7)</f>
        <v>6.0606060606060588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7615-731B-4E86-9ABD-0783BF3D3660}">
  <dimension ref="A1:C15"/>
  <sheetViews>
    <sheetView workbookViewId="0">
      <selection activeCell="A16" sqref="A16"/>
    </sheetView>
  </sheetViews>
  <sheetFormatPr defaultRowHeight="14.4" x14ac:dyDescent="0.55000000000000004"/>
  <cols>
    <col min="1" max="1" width="36.3671875" customWidth="1"/>
  </cols>
  <sheetData>
    <row r="1" spans="1:3" x14ac:dyDescent="0.55000000000000004">
      <c r="A1" t="s">
        <v>15</v>
      </c>
    </row>
    <row r="3" spans="1:3" x14ac:dyDescent="0.55000000000000004">
      <c r="A3" t="s">
        <v>1</v>
      </c>
    </row>
    <row r="4" spans="1:3" x14ac:dyDescent="0.55000000000000004">
      <c r="A4" t="s">
        <v>2</v>
      </c>
      <c r="B4">
        <v>60</v>
      </c>
    </row>
    <row r="5" spans="1:3" x14ac:dyDescent="0.55000000000000004">
      <c r="A5" t="s">
        <v>3</v>
      </c>
      <c r="B5">
        <v>75</v>
      </c>
    </row>
    <row r="6" spans="1:3" x14ac:dyDescent="0.55000000000000004">
      <c r="A6" t="s">
        <v>4</v>
      </c>
      <c r="B6">
        <v>45</v>
      </c>
    </row>
    <row r="7" spans="1:3" x14ac:dyDescent="0.55000000000000004">
      <c r="A7" t="s">
        <v>5</v>
      </c>
      <c r="B7">
        <v>0.04</v>
      </c>
    </row>
    <row r="8" spans="1:3" x14ac:dyDescent="0.55000000000000004">
      <c r="A8" t="s">
        <v>6</v>
      </c>
      <c r="B8">
        <v>65</v>
      </c>
    </row>
    <row r="10" spans="1:3" x14ac:dyDescent="0.55000000000000004">
      <c r="A10" t="s">
        <v>7</v>
      </c>
    </row>
    <row r="11" spans="1:3" x14ac:dyDescent="0.55000000000000004">
      <c r="A11" t="s">
        <v>18</v>
      </c>
      <c r="B11">
        <f>MAX(B8-B5, 0)</f>
        <v>0</v>
      </c>
    </row>
    <row r="12" spans="1:3" x14ac:dyDescent="0.55000000000000004">
      <c r="A12" t="s">
        <v>19</v>
      </c>
      <c r="B12">
        <f>MAX(B8-B6, 0 )</f>
        <v>20</v>
      </c>
    </row>
    <row r="13" spans="1:3" x14ac:dyDescent="0.55000000000000004">
      <c r="A13" t="s">
        <v>8</v>
      </c>
      <c r="B13">
        <f>(B11 - B12) / (B5 - B6)</f>
        <v>-0.66666666666666663</v>
      </c>
      <c r="C13" t="s">
        <v>16</v>
      </c>
    </row>
    <row r="14" spans="1:3" x14ac:dyDescent="0.55000000000000004">
      <c r="A14" t="s">
        <v>11</v>
      </c>
      <c r="B14">
        <f>B11 - B13*B5</f>
        <v>50</v>
      </c>
      <c r="C14" t="s">
        <v>17</v>
      </c>
    </row>
    <row r="15" spans="1:3" x14ac:dyDescent="0.55000000000000004">
      <c r="A15" t="s">
        <v>20</v>
      </c>
      <c r="B15">
        <f>B13 * B4 + B14/(1+B7)</f>
        <v>8.0769230769230731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A1E9-75F5-4286-8395-5011FD323A2F}">
  <dimension ref="A1:C18"/>
  <sheetViews>
    <sheetView workbookViewId="0">
      <selection activeCell="C19" sqref="C19"/>
    </sheetView>
  </sheetViews>
  <sheetFormatPr defaultRowHeight="14.4" x14ac:dyDescent="0.55000000000000004"/>
  <cols>
    <col min="1" max="1" width="30.62890625" customWidth="1"/>
  </cols>
  <sheetData>
    <row r="1" spans="1:2" x14ac:dyDescent="0.55000000000000004">
      <c r="A1" t="s">
        <v>21</v>
      </c>
    </row>
    <row r="3" spans="1:2" x14ac:dyDescent="0.55000000000000004">
      <c r="A3" t="s">
        <v>1</v>
      </c>
    </row>
    <row r="4" spans="1:2" x14ac:dyDescent="0.55000000000000004">
      <c r="A4" t="s">
        <v>2</v>
      </c>
      <c r="B4">
        <v>50</v>
      </c>
    </row>
    <row r="5" spans="1:2" x14ac:dyDescent="0.55000000000000004">
      <c r="A5" t="s">
        <v>22</v>
      </c>
      <c r="B5">
        <v>0.25</v>
      </c>
    </row>
    <row r="6" spans="1:2" x14ac:dyDescent="0.55000000000000004">
      <c r="A6" t="s">
        <v>23</v>
      </c>
      <c r="B6">
        <v>52</v>
      </c>
    </row>
    <row r="7" spans="1:2" x14ac:dyDescent="0.55000000000000004">
      <c r="A7" t="s">
        <v>24</v>
      </c>
      <c r="B7">
        <f>6/12</f>
        <v>0.5</v>
      </c>
    </row>
    <row r="8" spans="1:2" x14ac:dyDescent="0.55000000000000004">
      <c r="A8" t="s">
        <v>25</v>
      </c>
      <c r="B8">
        <v>0.03</v>
      </c>
    </row>
    <row r="10" spans="1:2" x14ac:dyDescent="0.55000000000000004">
      <c r="A10" t="s">
        <v>7</v>
      </c>
    </row>
    <row r="11" spans="1:2" x14ac:dyDescent="0.55000000000000004">
      <c r="A11" t="s">
        <v>26</v>
      </c>
      <c r="B11">
        <f>(LN(B4/B6)+(B8+B5^2/2)*B7) / (B5*SQRT(B7))</f>
        <v>-4.8624696478556682E-2</v>
      </c>
    </row>
    <row r="12" spans="1:2" x14ac:dyDescent="0.55000000000000004">
      <c r="A12" t="s">
        <v>27</v>
      </c>
      <c r="B12">
        <f>B11 - B5*SQRT(B7)</f>
        <v>-0.22540139177519358</v>
      </c>
    </row>
    <row r="13" spans="1:2" x14ac:dyDescent="0.55000000000000004">
      <c r="A13" t="s">
        <v>28</v>
      </c>
      <c r="B13">
        <f>_xlfn.NORM.S.DIST(B11,TRUE)</f>
        <v>0.4806091941484712</v>
      </c>
    </row>
    <row r="14" spans="1:2" x14ac:dyDescent="0.55000000000000004">
      <c r="A14" t="s">
        <v>29</v>
      </c>
      <c r="B14">
        <f>_xlfn.NORM.S.DIST(B12,TRUE)</f>
        <v>0.41083351451042316</v>
      </c>
    </row>
    <row r="15" spans="1:2" x14ac:dyDescent="0.55000000000000004">
      <c r="A15" t="s">
        <v>30</v>
      </c>
      <c r="B15">
        <f>B4*B13 - B6*B14*EXP(-B8*B7)</f>
        <v>2.9851756900916513</v>
      </c>
    </row>
    <row r="17" spans="1:3" x14ac:dyDescent="0.55000000000000004">
      <c r="A17" t="s">
        <v>36</v>
      </c>
    </row>
    <row r="18" spans="1:3" x14ac:dyDescent="0.55000000000000004">
      <c r="A18" t="s">
        <v>33</v>
      </c>
      <c r="B18">
        <f>B15 + B6*EXP(-B8*B7)-B4</f>
        <v>4.2109965494509112</v>
      </c>
      <c r="C18" t="s"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BED9-DC28-42EF-9992-3DDD3D4A6110}">
  <dimension ref="A1:C18"/>
  <sheetViews>
    <sheetView workbookViewId="0">
      <selection activeCell="C19" sqref="C19"/>
    </sheetView>
  </sheetViews>
  <sheetFormatPr defaultRowHeight="14.4" x14ac:dyDescent="0.55000000000000004"/>
  <cols>
    <col min="1" max="1" width="30.62890625" customWidth="1"/>
  </cols>
  <sheetData>
    <row r="1" spans="1:2" x14ac:dyDescent="0.55000000000000004">
      <c r="A1" t="s">
        <v>31</v>
      </c>
    </row>
    <row r="3" spans="1:2" x14ac:dyDescent="0.55000000000000004">
      <c r="A3" t="s">
        <v>1</v>
      </c>
    </row>
    <row r="4" spans="1:2" x14ac:dyDescent="0.55000000000000004">
      <c r="A4" t="s">
        <v>2</v>
      </c>
      <c r="B4">
        <v>105</v>
      </c>
    </row>
    <row r="5" spans="1:2" x14ac:dyDescent="0.55000000000000004">
      <c r="A5" t="s">
        <v>22</v>
      </c>
      <c r="B5">
        <v>0.18</v>
      </c>
    </row>
    <row r="6" spans="1:2" x14ac:dyDescent="0.55000000000000004">
      <c r="A6" t="s">
        <v>32</v>
      </c>
      <c r="B6">
        <v>100</v>
      </c>
    </row>
    <row r="7" spans="1:2" x14ac:dyDescent="0.55000000000000004">
      <c r="A7" t="s">
        <v>24</v>
      </c>
      <c r="B7">
        <v>2</v>
      </c>
    </row>
    <row r="8" spans="1:2" x14ac:dyDescent="0.55000000000000004">
      <c r="A8" t="s">
        <v>25</v>
      </c>
      <c r="B8">
        <v>0.06</v>
      </c>
    </row>
    <row r="10" spans="1:2" x14ac:dyDescent="0.55000000000000004">
      <c r="A10" t="s">
        <v>7</v>
      </c>
    </row>
    <row r="11" spans="1:2" x14ac:dyDescent="0.55000000000000004">
      <c r="A11" t="s">
        <v>26</v>
      </c>
      <c r="B11">
        <f>(LN(B4/B6)+(B8+B5^2/2)*B7) / (B5*SQRT(B7))</f>
        <v>0.79034960773466756</v>
      </c>
    </row>
    <row r="12" spans="1:2" x14ac:dyDescent="0.55000000000000004">
      <c r="A12" t="s">
        <v>27</v>
      </c>
      <c r="B12">
        <f>B11 - B5*SQRT(B7)</f>
        <v>0.53579116650751046</v>
      </c>
    </row>
    <row r="13" spans="1:2" x14ac:dyDescent="0.55000000000000004">
      <c r="A13" t="s">
        <v>34</v>
      </c>
      <c r="B13">
        <f>_xlfn.NORM.S.DIST(-B11,TRUE)</f>
        <v>0.21466181148222249</v>
      </c>
    </row>
    <row r="14" spans="1:2" x14ac:dyDescent="0.55000000000000004">
      <c r="A14" t="s">
        <v>35</v>
      </c>
      <c r="B14">
        <f>_xlfn.NORM.S.DIST(-B12,TRUE)</f>
        <v>0.29605144394172489</v>
      </c>
    </row>
    <row r="15" spans="1:2" x14ac:dyDescent="0.55000000000000004">
      <c r="A15" t="s">
        <v>33</v>
      </c>
      <c r="B15">
        <f>B6*B14*EXP(-B8*B7) - B4*B13</f>
        <v>3.7179173895206077</v>
      </c>
    </row>
    <row r="17" spans="1:3" x14ac:dyDescent="0.55000000000000004">
      <c r="A17" t="s">
        <v>37</v>
      </c>
    </row>
    <row r="18" spans="1:3" x14ac:dyDescent="0.55000000000000004">
      <c r="A18" t="s">
        <v>14</v>
      </c>
      <c r="B18">
        <f>B15 + B4 - B6*EXP(-B8*B7)</f>
        <v>20.025873717804856</v>
      </c>
      <c r="C18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C897F-6027-43E7-8B43-683D6ECA5B37}">
  <dimension ref="A1:C16"/>
  <sheetViews>
    <sheetView tabSelected="1" workbookViewId="0">
      <selection activeCell="I25" sqref="I25"/>
    </sheetView>
  </sheetViews>
  <sheetFormatPr defaultRowHeight="14.4" x14ac:dyDescent="0.55000000000000004"/>
  <cols>
    <col min="1" max="1" width="28.734375" customWidth="1"/>
  </cols>
  <sheetData>
    <row r="1" spans="1:3" x14ac:dyDescent="0.55000000000000004">
      <c r="A1" t="s">
        <v>40</v>
      </c>
    </row>
    <row r="3" spans="1:3" x14ac:dyDescent="0.55000000000000004">
      <c r="A3" t="s">
        <v>1</v>
      </c>
    </row>
    <row r="4" spans="1:3" x14ac:dyDescent="0.55000000000000004">
      <c r="A4" t="s">
        <v>2</v>
      </c>
      <c r="B4">
        <v>50</v>
      </c>
    </row>
    <row r="5" spans="1:3" x14ac:dyDescent="0.55000000000000004">
      <c r="A5" t="s">
        <v>23</v>
      </c>
      <c r="B5">
        <v>52</v>
      </c>
    </row>
    <row r="6" spans="1:3" x14ac:dyDescent="0.55000000000000004">
      <c r="A6" t="s">
        <v>41</v>
      </c>
      <c r="B6">
        <f>6/12</f>
        <v>0.5</v>
      </c>
    </row>
    <row r="7" spans="1:3" x14ac:dyDescent="0.55000000000000004">
      <c r="A7" t="s">
        <v>25</v>
      </c>
      <c r="B7">
        <v>0.03</v>
      </c>
    </row>
    <row r="8" spans="1:3" x14ac:dyDescent="0.55000000000000004">
      <c r="A8" t="s">
        <v>14</v>
      </c>
      <c r="B8">
        <v>2</v>
      </c>
    </row>
    <row r="10" spans="1:3" x14ac:dyDescent="0.55000000000000004">
      <c r="A10" t="s">
        <v>42</v>
      </c>
    </row>
    <row r="11" spans="1:3" x14ac:dyDescent="0.55000000000000004">
      <c r="A11" t="s">
        <v>43</v>
      </c>
      <c r="B11">
        <v>0.2</v>
      </c>
      <c r="C11" t="s">
        <v>44</v>
      </c>
    </row>
    <row r="12" spans="1:3" x14ac:dyDescent="0.55000000000000004">
      <c r="A12" t="s">
        <v>26</v>
      </c>
      <c r="B12">
        <f>(LN(B4/B5) + (B7+B11^2/2)*B6)/(B11*SQRT(B6))</f>
        <v>-0.10055562703993912</v>
      </c>
    </row>
    <row r="13" spans="1:3" x14ac:dyDescent="0.55000000000000004">
      <c r="A13" t="s">
        <v>27</v>
      </c>
      <c r="B13">
        <f>B12 - B11*SQRT(B6)</f>
        <v>-0.24197698327724865</v>
      </c>
    </row>
    <row r="14" spans="1:3" x14ac:dyDescent="0.55000000000000004">
      <c r="A14" t="s">
        <v>28</v>
      </c>
      <c r="B14">
        <f>_xlfn.NORM.S.DIST(B12,TRUE)</f>
        <v>0.45995161129264206</v>
      </c>
    </row>
    <row r="15" spans="1:3" x14ac:dyDescent="0.55000000000000004">
      <c r="A15" t="s">
        <v>29</v>
      </c>
      <c r="B15">
        <f>_xlfn.NORM.S.DIST(B13,TRUE)</f>
        <v>0.40439899900459236</v>
      </c>
    </row>
    <row r="16" spans="1:3" x14ac:dyDescent="0.55000000000000004">
      <c r="A16" t="s">
        <v>45</v>
      </c>
      <c r="B16">
        <f>B4*B14 - B5*EXP(-B7*B6)*B15</f>
        <v>2.2819098859186511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binomial call</vt:lpstr>
      <vt:lpstr>binomial put</vt:lpstr>
      <vt:lpstr>black-scholes call</vt:lpstr>
      <vt:lpstr>black-scholes put</vt:lpstr>
      <vt:lpstr>implied volatility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Ion</dc:creator>
  <cp:lastModifiedBy>Ion, Mihai B.</cp:lastModifiedBy>
  <dcterms:created xsi:type="dcterms:W3CDTF">2015-06-05T18:17:20Z</dcterms:created>
  <dcterms:modified xsi:type="dcterms:W3CDTF">2026-05-05T14:16:03Z</dcterms:modified>
</cp:coreProperties>
</file>