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8_multiples\Lab_Solutions\"/>
    </mc:Choice>
  </mc:AlternateContent>
  <xr:revisionPtr revIDLastSave="0" documentId="8_{4E754C66-DD49-4E69-884A-96EDC494E938}" xr6:coauthVersionLast="47" xr6:coauthVersionMax="47" xr10:uidLastSave="{00000000-0000-0000-0000-000000000000}"/>
  <bookViews>
    <workbookView xWindow="-96" yWindow="-96" windowWidth="23232" windowHeight="13872" xr2:uid="{FB475EE6-9DE9-40BC-A7A8-1CE6F35B2D4E}"/>
  </bookViews>
  <sheets>
    <sheet name="Raw_da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3" i="1" l="1"/>
  <c r="J564" i="1" s="1"/>
  <c r="J477" i="1" s="1"/>
  <c r="I563" i="1"/>
  <c r="I564" i="1" s="1"/>
  <c r="I477" i="1" s="1"/>
  <c r="J562" i="1"/>
  <c r="J476" i="1" s="1"/>
  <c r="I562" i="1"/>
  <c r="I476" i="1" s="1"/>
  <c r="H562" i="1"/>
  <c r="H476" i="1" s="1"/>
  <c r="G562" i="1"/>
  <c r="F562" i="1"/>
  <c r="E562" i="1"/>
  <c r="J561" i="1"/>
  <c r="I561" i="1"/>
  <c r="H561" i="1"/>
  <c r="H459" i="1" s="1"/>
  <c r="H445" i="1" s="1"/>
  <c r="G561" i="1"/>
  <c r="G459" i="1" s="1"/>
  <c r="G445" i="1" s="1"/>
  <c r="F561" i="1"/>
  <c r="F459" i="1" s="1"/>
  <c r="F445" i="1" s="1"/>
  <c r="E561" i="1"/>
  <c r="E563" i="1" s="1"/>
  <c r="J523" i="1"/>
  <c r="I523" i="1"/>
  <c r="H523" i="1"/>
  <c r="G523" i="1"/>
  <c r="F523" i="1"/>
  <c r="E523" i="1"/>
  <c r="J496" i="1"/>
  <c r="I496" i="1"/>
  <c r="H496" i="1"/>
  <c r="G496" i="1"/>
  <c r="F496" i="1"/>
  <c r="E496" i="1"/>
  <c r="J483" i="1"/>
  <c r="I483" i="1"/>
  <c r="H483" i="1"/>
  <c r="G483" i="1"/>
  <c r="F483" i="1"/>
  <c r="E483" i="1"/>
  <c r="J482" i="1"/>
  <c r="I482" i="1"/>
  <c r="H482" i="1"/>
  <c r="G482" i="1"/>
  <c r="F482" i="1"/>
  <c r="E482" i="1"/>
  <c r="J481" i="1"/>
  <c r="I481" i="1"/>
  <c r="H481" i="1"/>
  <c r="G481" i="1"/>
  <c r="F481" i="1"/>
  <c r="E481" i="1"/>
  <c r="J480" i="1"/>
  <c r="I480" i="1"/>
  <c r="H480" i="1"/>
  <c r="G480" i="1"/>
  <c r="F480" i="1"/>
  <c r="E480" i="1"/>
  <c r="J479" i="1"/>
  <c r="I479" i="1"/>
  <c r="H479" i="1"/>
  <c r="G479" i="1"/>
  <c r="F479" i="1"/>
  <c r="E479" i="1"/>
  <c r="J478" i="1"/>
  <c r="I478" i="1"/>
  <c r="H478" i="1"/>
  <c r="G478" i="1"/>
  <c r="F478" i="1"/>
  <c r="E478" i="1"/>
  <c r="G476" i="1"/>
  <c r="F476" i="1"/>
  <c r="E476" i="1"/>
  <c r="J475" i="1"/>
  <c r="I475" i="1"/>
  <c r="H475" i="1"/>
  <c r="G475" i="1"/>
  <c r="F475" i="1"/>
  <c r="E475" i="1"/>
  <c r="J474" i="1"/>
  <c r="I474" i="1"/>
  <c r="H474" i="1"/>
  <c r="G474" i="1"/>
  <c r="F474" i="1"/>
  <c r="E474" i="1"/>
  <c r="J473" i="1"/>
  <c r="I473" i="1"/>
  <c r="H473" i="1"/>
  <c r="G473" i="1"/>
  <c r="F473" i="1"/>
  <c r="E473" i="1"/>
  <c r="J472" i="1"/>
  <c r="I472" i="1"/>
  <c r="H472" i="1"/>
  <c r="G472" i="1"/>
  <c r="F472" i="1"/>
  <c r="E472" i="1"/>
  <c r="J471" i="1"/>
  <c r="I471" i="1"/>
  <c r="H471" i="1"/>
  <c r="G471" i="1"/>
  <c r="F471" i="1"/>
  <c r="E471" i="1"/>
  <c r="J470" i="1"/>
  <c r="I470" i="1"/>
  <c r="H470" i="1"/>
  <c r="G470" i="1"/>
  <c r="F470" i="1"/>
  <c r="E470" i="1"/>
  <c r="J469" i="1"/>
  <c r="I469" i="1"/>
  <c r="H469" i="1"/>
  <c r="G469" i="1"/>
  <c r="F469" i="1"/>
  <c r="E469" i="1"/>
  <c r="J468" i="1"/>
  <c r="I468" i="1"/>
  <c r="H468" i="1"/>
  <c r="G468" i="1"/>
  <c r="F468" i="1"/>
  <c r="E468" i="1"/>
  <c r="J467" i="1"/>
  <c r="I467" i="1"/>
  <c r="H467" i="1"/>
  <c r="G467" i="1"/>
  <c r="F467" i="1"/>
  <c r="E467" i="1"/>
  <c r="J466" i="1"/>
  <c r="I466" i="1"/>
  <c r="H466" i="1"/>
  <c r="G466" i="1"/>
  <c r="F466" i="1"/>
  <c r="E466" i="1"/>
  <c r="J465" i="1"/>
  <c r="I465" i="1"/>
  <c r="H465" i="1"/>
  <c r="G465" i="1"/>
  <c r="F465" i="1"/>
  <c r="E465" i="1"/>
  <c r="J464" i="1"/>
  <c r="I464" i="1"/>
  <c r="E464" i="1"/>
  <c r="J463" i="1"/>
  <c r="I463" i="1"/>
  <c r="H463" i="1"/>
  <c r="G463" i="1"/>
  <c r="F463" i="1"/>
  <c r="E463" i="1"/>
  <c r="J462" i="1"/>
  <c r="I462" i="1"/>
  <c r="H462" i="1"/>
  <c r="G462" i="1"/>
  <c r="F462" i="1"/>
  <c r="E462" i="1"/>
  <c r="J461" i="1"/>
  <c r="I461" i="1"/>
  <c r="J460" i="1"/>
  <c r="I460" i="1"/>
  <c r="H460" i="1"/>
  <c r="G460" i="1"/>
  <c r="F460" i="1"/>
  <c r="E460" i="1"/>
  <c r="J459" i="1"/>
  <c r="J445" i="1" s="1"/>
  <c r="I459" i="1"/>
  <c r="I445" i="1" s="1"/>
  <c r="E459" i="1"/>
  <c r="E445" i="1" s="1"/>
  <c r="J458" i="1"/>
  <c r="I458" i="1"/>
  <c r="H458" i="1"/>
  <c r="G458" i="1"/>
  <c r="F458" i="1"/>
  <c r="E458" i="1"/>
  <c r="J456" i="1"/>
  <c r="I456" i="1"/>
  <c r="J455" i="1"/>
  <c r="I455" i="1"/>
  <c r="H455" i="1"/>
  <c r="G455" i="1"/>
  <c r="F455" i="1"/>
  <c r="E455" i="1"/>
  <c r="J454" i="1"/>
  <c r="I454" i="1"/>
  <c r="H454" i="1"/>
  <c r="G454" i="1"/>
  <c r="F454" i="1"/>
  <c r="E454" i="1"/>
  <c r="J453" i="1"/>
  <c r="I453" i="1"/>
  <c r="H453" i="1"/>
  <c r="G453" i="1"/>
  <c r="F453" i="1"/>
  <c r="E453" i="1"/>
  <c r="J452" i="1"/>
  <c r="I452" i="1"/>
  <c r="H452" i="1"/>
  <c r="G452" i="1"/>
  <c r="F452" i="1"/>
  <c r="E452" i="1"/>
  <c r="J451" i="1"/>
  <c r="I451" i="1"/>
  <c r="H451" i="1"/>
  <c r="G451" i="1"/>
  <c r="F451" i="1"/>
  <c r="E451" i="1"/>
  <c r="J450" i="1"/>
  <c r="I450" i="1"/>
  <c r="H450" i="1"/>
  <c r="G450" i="1"/>
  <c r="F450" i="1"/>
  <c r="E450" i="1"/>
  <c r="J449" i="1"/>
  <c r="I449" i="1"/>
  <c r="H449" i="1"/>
  <c r="G449" i="1"/>
  <c r="F449" i="1"/>
  <c r="E449" i="1"/>
  <c r="J448" i="1"/>
  <c r="I448" i="1"/>
  <c r="H448" i="1"/>
  <c r="G448" i="1"/>
  <c r="F448" i="1"/>
  <c r="E448" i="1"/>
  <c r="J447" i="1"/>
  <c r="I447" i="1"/>
  <c r="H447" i="1"/>
  <c r="G447" i="1"/>
  <c r="F447" i="1"/>
  <c r="E447" i="1"/>
  <c r="J446" i="1"/>
  <c r="I446" i="1"/>
  <c r="H446" i="1"/>
  <c r="G446" i="1"/>
  <c r="F446" i="1"/>
  <c r="E446" i="1"/>
  <c r="J444" i="1"/>
  <c r="I444" i="1"/>
  <c r="H444" i="1"/>
  <c r="G444" i="1"/>
  <c r="F444" i="1"/>
  <c r="E444" i="1"/>
  <c r="J443" i="1"/>
  <c r="I443" i="1"/>
  <c r="H443" i="1"/>
  <c r="G443" i="1"/>
  <c r="F443" i="1"/>
  <c r="E443" i="1"/>
  <c r="J442" i="1"/>
  <c r="I442" i="1"/>
  <c r="H442" i="1"/>
  <c r="G442" i="1"/>
  <c r="F442" i="1"/>
  <c r="E442" i="1"/>
  <c r="J441" i="1"/>
  <c r="I441" i="1"/>
  <c r="H441" i="1"/>
  <c r="G441" i="1"/>
  <c r="F441" i="1"/>
  <c r="E441" i="1"/>
  <c r="J440" i="1"/>
  <c r="I440" i="1"/>
  <c r="H440" i="1"/>
  <c r="G440" i="1"/>
  <c r="F440" i="1"/>
  <c r="E440" i="1"/>
  <c r="J439" i="1"/>
  <c r="I439" i="1"/>
  <c r="H439" i="1"/>
  <c r="G439" i="1"/>
  <c r="F439" i="1"/>
  <c r="E439" i="1"/>
  <c r="J438" i="1"/>
  <c r="I438" i="1"/>
  <c r="H438" i="1"/>
  <c r="G438" i="1"/>
  <c r="F438" i="1"/>
  <c r="E438" i="1"/>
  <c r="J437" i="1"/>
  <c r="I437" i="1"/>
  <c r="H437" i="1"/>
  <c r="G437" i="1"/>
  <c r="F437" i="1"/>
  <c r="E437" i="1"/>
  <c r="J436" i="1"/>
  <c r="I436" i="1"/>
  <c r="H436" i="1"/>
  <c r="G436" i="1"/>
  <c r="F436" i="1"/>
  <c r="E436" i="1"/>
  <c r="J435" i="1"/>
  <c r="I435" i="1"/>
  <c r="H435" i="1"/>
  <c r="G435" i="1"/>
  <c r="F435" i="1"/>
  <c r="E435" i="1"/>
  <c r="J434" i="1"/>
  <c r="I434" i="1"/>
  <c r="H434" i="1"/>
  <c r="G434" i="1"/>
  <c r="F434" i="1"/>
  <c r="E434" i="1"/>
  <c r="J423" i="1"/>
  <c r="J424" i="1" s="1"/>
  <c r="J337" i="1" s="1"/>
  <c r="I423" i="1"/>
  <c r="I424" i="1" s="1"/>
  <c r="I337" i="1" s="1"/>
  <c r="J422" i="1"/>
  <c r="J336" i="1" s="1"/>
  <c r="I422" i="1"/>
  <c r="I336" i="1" s="1"/>
  <c r="H422" i="1"/>
  <c r="H336" i="1" s="1"/>
  <c r="G422" i="1"/>
  <c r="G336" i="1" s="1"/>
  <c r="F422" i="1"/>
  <c r="E422" i="1"/>
  <c r="J421" i="1"/>
  <c r="I421" i="1"/>
  <c r="H421" i="1"/>
  <c r="H423" i="1" s="1"/>
  <c r="G421" i="1"/>
  <c r="G319" i="1" s="1"/>
  <c r="G305" i="1" s="1"/>
  <c r="F421" i="1"/>
  <c r="F319" i="1" s="1"/>
  <c r="F305" i="1" s="1"/>
  <c r="E421" i="1"/>
  <c r="E423" i="1" s="1"/>
  <c r="J383" i="1"/>
  <c r="I383" i="1"/>
  <c r="H383" i="1"/>
  <c r="G383" i="1"/>
  <c r="F383" i="1"/>
  <c r="E383" i="1"/>
  <c r="J356" i="1"/>
  <c r="I356" i="1"/>
  <c r="H356" i="1"/>
  <c r="G356" i="1"/>
  <c r="F356" i="1"/>
  <c r="E356" i="1"/>
  <c r="J343" i="1"/>
  <c r="I343" i="1"/>
  <c r="H343" i="1"/>
  <c r="G343" i="1"/>
  <c r="F343" i="1"/>
  <c r="E343" i="1"/>
  <c r="J342" i="1"/>
  <c r="I342" i="1"/>
  <c r="H342" i="1"/>
  <c r="G342" i="1"/>
  <c r="F342" i="1"/>
  <c r="E342" i="1"/>
  <c r="J341" i="1"/>
  <c r="I341" i="1"/>
  <c r="H341" i="1"/>
  <c r="G341" i="1"/>
  <c r="F341" i="1"/>
  <c r="E341" i="1"/>
  <c r="J340" i="1"/>
  <c r="I340" i="1"/>
  <c r="H340" i="1"/>
  <c r="G340" i="1"/>
  <c r="F340" i="1"/>
  <c r="E340" i="1"/>
  <c r="J339" i="1"/>
  <c r="I339" i="1"/>
  <c r="H339" i="1"/>
  <c r="G339" i="1"/>
  <c r="F339" i="1"/>
  <c r="E339" i="1"/>
  <c r="J338" i="1"/>
  <c r="I338" i="1"/>
  <c r="H338" i="1"/>
  <c r="G338" i="1"/>
  <c r="F338" i="1"/>
  <c r="E338" i="1"/>
  <c r="F336" i="1"/>
  <c r="E336" i="1"/>
  <c r="J335" i="1"/>
  <c r="I335" i="1"/>
  <c r="H335" i="1"/>
  <c r="G335" i="1"/>
  <c r="F335" i="1"/>
  <c r="E335" i="1"/>
  <c r="J334" i="1"/>
  <c r="I334" i="1"/>
  <c r="H334" i="1"/>
  <c r="G334" i="1"/>
  <c r="F334" i="1"/>
  <c r="E334" i="1"/>
  <c r="J333" i="1"/>
  <c r="I333" i="1"/>
  <c r="H333" i="1"/>
  <c r="G333" i="1"/>
  <c r="F333" i="1"/>
  <c r="E333" i="1"/>
  <c r="J332" i="1"/>
  <c r="I332" i="1"/>
  <c r="H332" i="1"/>
  <c r="G332" i="1"/>
  <c r="F332" i="1"/>
  <c r="E332" i="1"/>
  <c r="J331" i="1"/>
  <c r="I331" i="1"/>
  <c r="H331" i="1"/>
  <c r="G331" i="1"/>
  <c r="F331" i="1"/>
  <c r="E331" i="1"/>
  <c r="J330" i="1"/>
  <c r="I330" i="1"/>
  <c r="H330" i="1"/>
  <c r="G330" i="1"/>
  <c r="F330" i="1"/>
  <c r="E330" i="1"/>
  <c r="J329" i="1"/>
  <c r="I329" i="1"/>
  <c r="H329" i="1"/>
  <c r="G329" i="1"/>
  <c r="F329" i="1"/>
  <c r="E329" i="1"/>
  <c r="J328" i="1"/>
  <c r="I328" i="1"/>
  <c r="H328" i="1"/>
  <c r="G328" i="1"/>
  <c r="F328" i="1"/>
  <c r="E328" i="1"/>
  <c r="J327" i="1"/>
  <c r="I327" i="1"/>
  <c r="H327" i="1"/>
  <c r="G327" i="1"/>
  <c r="F327" i="1"/>
  <c r="E327" i="1"/>
  <c r="J326" i="1"/>
  <c r="I326" i="1"/>
  <c r="H326" i="1"/>
  <c r="G326" i="1"/>
  <c r="F326" i="1"/>
  <c r="E326" i="1"/>
  <c r="J325" i="1"/>
  <c r="I325" i="1"/>
  <c r="H325" i="1"/>
  <c r="G325" i="1"/>
  <c r="F325" i="1"/>
  <c r="E325" i="1"/>
  <c r="J324" i="1"/>
  <c r="I324" i="1"/>
  <c r="E324" i="1"/>
  <c r="J323" i="1"/>
  <c r="I323" i="1"/>
  <c r="H323" i="1"/>
  <c r="G323" i="1"/>
  <c r="F323" i="1"/>
  <c r="E323" i="1"/>
  <c r="J322" i="1"/>
  <c r="I322" i="1"/>
  <c r="H322" i="1"/>
  <c r="G322" i="1"/>
  <c r="F322" i="1"/>
  <c r="E322" i="1"/>
  <c r="J321" i="1"/>
  <c r="I321" i="1"/>
  <c r="J320" i="1"/>
  <c r="I320" i="1"/>
  <c r="H320" i="1"/>
  <c r="G320" i="1"/>
  <c r="F320" i="1"/>
  <c r="E320" i="1"/>
  <c r="J319" i="1"/>
  <c r="J305" i="1" s="1"/>
  <c r="I319" i="1"/>
  <c r="I305" i="1" s="1"/>
  <c r="H319" i="1"/>
  <c r="H305" i="1" s="1"/>
  <c r="E319" i="1"/>
  <c r="E305" i="1" s="1"/>
  <c r="J318" i="1"/>
  <c r="I318" i="1"/>
  <c r="H318" i="1"/>
  <c r="G318" i="1"/>
  <c r="F318" i="1"/>
  <c r="E318" i="1"/>
  <c r="J316" i="1"/>
  <c r="I316" i="1"/>
  <c r="J315" i="1"/>
  <c r="I315" i="1"/>
  <c r="H315" i="1"/>
  <c r="G315" i="1"/>
  <c r="F315" i="1"/>
  <c r="E315" i="1"/>
  <c r="J314" i="1"/>
  <c r="I314" i="1"/>
  <c r="H314" i="1"/>
  <c r="G314" i="1"/>
  <c r="F314" i="1"/>
  <c r="E314" i="1"/>
  <c r="J313" i="1"/>
  <c r="I313" i="1"/>
  <c r="H313" i="1"/>
  <c r="G313" i="1"/>
  <c r="F313" i="1"/>
  <c r="E313" i="1"/>
  <c r="J312" i="1"/>
  <c r="I312" i="1"/>
  <c r="H312" i="1"/>
  <c r="G312" i="1"/>
  <c r="F312" i="1"/>
  <c r="E312" i="1"/>
  <c r="J311" i="1"/>
  <c r="I311" i="1"/>
  <c r="H311" i="1"/>
  <c r="G311" i="1"/>
  <c r="F311" i="1"/>
  <c r="E311" i="1"/>
  <c r="J310" i="1"/>
  <c r="I310" i="1"/>
  <c r="H310" i="1"/>
  <c r="G310" i="1"/>
  <c r="F310" i="1"/>
  <c r="E310" i="1"/>
  <c r="J309" i="1"/>
  <c r="I309" i="1"/>
  <c r="H309" i="1"/>
  <c r="G309" i="1"/>
  <c r="F309" i="1"/>
  <c r="E309" i="1"/>
  <c r="J308" i="1"/>
  <c r="I308" i="1"/>
  <c r="H308" i="1"/>
  <c r="G308" i="1"/>
  <c r="F308" i="1"/>
  <c r="E308" i="1"/>
  <c r="J307" i="1"/>
  <c r="I307" i="1"/>
  <c r="H307" i="1"/>
  <c r="G307" i="1"/>
  <c r="F307" i="1"/>
  <c r="E307" i="1"/>
  <c r="J306" i="1"/>
  <c r="I306" i="1"/>
  <c r="H306" i="1"/>
  <c r="G306" i="1"/>
  <c r="F306" i="1"/>
  <c r="E306" i="1"/>
  <c r="J304" i="1"/>
  <c r="I304" i="1"/>
  <c r="H304" i="1"/>
  <c r="G304" i="1"/>
  <c r="F304" i="1"/>
  <c r="E304" i="1"/>
  <c r="J303" i="1"/>
  <c r="I303" i="1"/>
  <c r="H303" i="1"/>
  <c r="G303" i="1"/>
  <c r="F303" i="1"/>
  <c r="E303" i="1"/>
  <c r="J302" i="1"/>
  <c r="I302" i="1"/>
  <c r="H302" i="1"/>
  <c r="G302" i="1"/>
  <c r="F302" i="1"/>
  <c r="E302" i="1"/>
  <c r="J301" i="1"/>
  <c r="I301" i="1"/>
  <c r="H301" i="1"/>
  <c r="G301" i="1"/>
  <c r="F301" i="1"/>
  <c r="E301" i="1"/>
  <c r="J300" i="1"/>
  <c r="I300" i="1"/>
  <c r="H300" i="1"/>
  <c r="G300" i="1"/>
  <c r="F300" i="1"/>
  <c r="E300" i="1"/>
  <c r="J299" i="1"/>
  <c r="I299" i="1"/>
  <c r="H299" i="1"/>
  <c r="G299" i="1"/>
  <c r="F299" i="1"/>
  <c r="E299" i="1"/>
  <c r="J298" i="1"/>
  <c r="I298" i="1"/>
  <c r="H298" i="1"/>
  <c r="G298" i="1"/>
  <c r="F298" i="1"/>
  <c r="E298" i="1"/>
  <c r="J297" i="1"/>
  <c r="I297" i="1"/>
  <c r="H297" i="1"/>
  <c r="G297" i="1"/>
  <c r="F297" i="1"/>
  <c r="E297" i="1"/>
  <c r="J296" i="1"/>
  <c r="I296" i="1"/>
  <c r="H296" i="1"/>
  <c r="G296" i="1"/>
  <c r="F296" i="1"/>
  <c r="E296" i="1"/>
  <c r="J295" i="1"/>
  <c r="I295" i="1"/>
  <c r="H295" i="1"/>
  <c r="G295" i="1"/>
  <c r="F295" i="1"/>
  <c r="E295" i="1"/>
  <c r="J294" i="1"/>
  <c r="I294" i="1"/>
  <c r="H294" i="1"/>
  <c r="G294" i="1"/>
  <c r="F294" i="1"/>
  <c r="E294" i="1"/>
  <c r="J283" i="1"/>
  <c r="J284" i="1" s="1"/>
  <c r="J197" i="1" s="1"/>
  <c r="I283" i="1"/>
  <c r="I284" i="1" s="1"/>
  <c r="I197" i="1" s="1"/>
  <c r="J282" i="1"/>
  <c r="J196" i="1" s="1"/>
  <c r="I282" i="1"/>
  <c r="I196" i="1" s="1"/>
  <c r="H282" i="1"/>
  <c r="H196" i="1" s="1"/>
  <c r="G282" i="1"/>
  <c r="G196" i="1" s="1"/>
  <c r="F282" i="1"/>
  <c r="E282" i="1"/>
  <c r="J281" i="1"/>
  <c r="I281" i="1"/>
  <c r="H281" i="1"/>
  <c r="H283" i="1" s="1"/>
  <c r="G281" i="1"/>
  <c r="G179" i="1" s="1"/>
  <c r="G165" i="1" s="1"/>
  <c r="F281" i="1"/>
  <c r="F179" i="1" s="1"/>
  <c r="F165" i="1" s="1"/>
  <c r="E281" i="1"/>
  <c r="E283" i="1" s="1"/>
  <c r="J243" i="1"/>
  <c r="I243" i="1"/>
  <c r="H243" i="1"/>
  <c r="G243" i="1"/>
  <c r="F243" i="1"/>
  <c r="E243" i="1"/>
  <c r="J216" i="1"/>
  <c r="I216" i="1"/>
  <c r="H216" i="1"/>
  <c r="G216" i="1"/>
  <c r="F216" i="1"/>
  <c r="E216" i="1"/>
  <c r="J203" i="1"/>
  <c r="I203" i="1"/>
  <c r="H203" i="1"/>
  <c r="G203" i="1"/>
  <c r="F203" i="1"/>
  <c r="E203" i="1"/>
  <c r="J202" i="1"/>
  <c r="I202" i="1"/>
  <c r="H202" i="1"/>
  <c r="G202" i="1"/>
  <c r="F202" i="1"/>
  <c r="E202" i="1"/>
  <c r="J201" i="1"/>
  <c r="I201" i="1"/>
  <c r="H201" i="1"/>
  <c r="G201" i="1"/>
  <c r="F201" i="1"/>
  <c r="E201" i="1"/>
  <c r="J200" i="1"/>
  <c r="I200" i="1"/>
  <c r="H200" i="1"/>
  <c r="G200" i="1"/>
  <c r="F200" i="1"/>
  <c r="E200" i="1"/>
  <c r="J199" i="1"/>
  <c r="I199" i="1"/>
  <c r="H199" i="1"/>
  <c r="G199" i="1"/>
  <c r="F199" i="1"/>
  <c r="E199" i="1"/>
  <c r="J198" i="1"/>
  <c r="I198" i="1"/>
  <c r="H198" i="1"/>
  <c r="G198" i="1"/>
  <c r="F198" i="1"/>
  <c r="E198" i="1"/>
  <c r="F196" i="1"/>
  <c r="E196" i="1"/>
  <c r="J195" i="1"/>
  <c r="I195" i="1"/>
  <c r="H195" i="1"/>
  <c r="G195" i="1"/>
  <c r="F195" i="1"/>
  <c r="E195" i="1"/>
  <c r="J194" i="1"/>
  <c r="I194" i="1"/>
  <c r="H194" i="1"/>
  <c r="G194" i="1"/>
  <c r="F194" i="1"/>
  <c r="E194" i="1"/>
  <c r="J193" i="1"/>
  <c r="I193" i="1"/>
  <c r="H193" i="1"/>
  <c r="G193" i="1"/>
  <c r="F193" i="1"/>
  <c r="E193" i="1"/>
  <c r="J192" i="1"/>
  <c r="I192" i="1"/>
  <c r="H192" i="1"/>
  <c r="G192" i="1"/>
  <c r="F192" i="1"/>
  <c r="E192" i="1"/>
  <c r="J191" i="1"/>
  <c r="I191" i="1"/>
  <c r="H191" i="1"/>
  <c r="G191" i="1"/>
  <c r="F191" i="1"/>
  <c r="E191" i="1"/>
  <c r="J190" i="1"/>
  <c r="I190" i="1"/>
  <c r="H190" i="1"/>
  <c r="G190" i="1"/>
  <c r="F190" i="1"/>
  <c r="E190" i="1"/>
  <c r="J189" i="1"/>
  <c r="I189" i="1"/>
  <c r="H189" i="1"/>
  <c r="G189" i="1"/>
  <c r="F189" i="1"/>
  <c r="E189" i="1"/>
  <c r="J188" i="1"/>
  <c r="I188" i="1"/>
  <c r="H188" i="1"/>
  <c r="G188" i="1"/>
  <c r="F188" i="1"/>
  <c r="E188" i="1"/>
  <c r="J187" i="1"/>
  <c r="I187" i="1"/>
  <c r="H187" i="1"/>
  <c r="G187" i="1"/>
  <c r="F187" i="1"/>
  <c r="E187" i="1"/>
  <c r="J186" i="1"/>
  <c r="I186" i="1"/>
  <c r="H186" i="1"/>
  <c r="G186" i="1"/>
  <c r="F186" i="1"/>
  <c r="E186" i="1"/>
  <c r="J185" i="1"/>
  <c r="I185" i="1"/>
  <c r="H185" i="1"/>
  <c r="G185" i="1"/>
  <c r="F185" i="1"/>
  <c r="E185" i="1"/>
  <c r="J184" i="1"/>
  <c r="I184" i="1"/>
  <c r="J183" i="1"/>
  <c r="I183" i="1"/>
  <c r="H183" i="1"/>
  <c r="G183" i="1"/>
  <c r="F183" i="1"/>
  <c r="E183" i="1"/>
  <c r="J182" i="1"/>
  <c r="I182" i="1"/>
  <c r="H182" i="1"/>
  <c r="G182" i="1"/>
  <c r="F182" i="1"/>
  <c r="E182" i="1"/>
  <c r="J181" i="1"/>
  <c r="I181" i="1"/>
  <c r="J180" i="1"/>
  <c r="I180" i="1"/>
  <c r="H180" i="1"/>
  <c r="G180" i="1"/>
  <c r="F180" i="1"/>
  <c r="E180" i="1"/>
  <c r="J179" i="1"/>
  <c r="J165" i="1" s="1"/>
  <c r="I179" i="1"/>
  <c r="I165" i="1" s="1"/>
  <c r="H179" i="1"/>
  <c r="H165" i="1" s="1"/>
  <c r="E179" i="1"/>
  <c r="E165" i="1" s="1"/>
  <c r="J178" i="1"/>
  <c r="I178" i="1"/>
  <c r="H178" i="1"/>
  <c r="G178" i="1"/>
  <c r="F178" i="1"/>
  <c r="E178" i="1"/>
  <c r="J176" i="1"/>
  <c r="I176" i="1"/>
  <c r="J175" i="1"/>
  <c r="I175" i="1"/>
  <c r="H175" i="1"/>
  <c r="G175" i="1"/>
  <c r="F175" i="1"/>
  <c r="E175" i="1"/>
  <c r="J174" i="1"/>
  <c r="I174" i="1"/>
  <c r="H174" i="1"/>
  <c r="G174" i="1"/>
  <c r="F174" i="1"/>
  <c r="E174" i="1"/>
  <c r="J173" i="1"/>
  <c r="I173" i="1"/>
  <c r="H173" i="1"/>
  <c r="G173" i="1"/>
  <c r="F173" i="1"/>
  <c r="E173" i="1"/>
  <c r="J172" i="1"/>
  <c r="I172" i="1"/>
  <c r="H172" i="1"/>
  <c r="G172" i="1"/>
  <c r="F172" i="1"/>
  <c r="E172" i="1"/>
  <c r="J171" i="1"/>
  <c r="I171" i="1"/>
  <c r="H171" i="1"/>
  <c r="G171" i="1"/>
  <c r="F171" i="1"/>
  <c r="E171" i="1"/>
  <c r="J170" i="1"/>
  <c r="I170" i="1"/>
  <c r="H170" i="1"/>
  <c r="G170" i="1"/>
  <c r="F170" i="1"/>
  <c r="E170" i="1"/>
  <c r="J169" i="1"/>
  <c r="I169" i="1"/>
  <c r="H169" i="1"/>
  <c r="G169" i="1"/>
  <c r="F169" i="1"/>
  <c r="E169" i="1"/>
  <c r="J168" i="1"/>
  <c r="I168" i="1"/>
  <c r="H168" i="1"/>
  <c r="G168" i="1"/>
  <c r="F168" i="1"/>
  <c r="E168" i="1"/>
  <c r="J167" i="1"/>
  <c r="I167" i="1"/>
  <c r="H167" i="1"/>
  <c r="G167" i="1"/>
  <c r="F167" i="1"/>
  <c r="E167" i="1"/>
  <c r="J166" i="1"/>
  <c r="I166" i="1"/>
  <c r="H166" i="1"/>
  <c r="G166" i="1"/>
  <c r="F166" i="1"/>
  <c r="E166" i="1"/>
  <c r="J164" i="1"/>
  <c r="I164" i="1"/>
  <c r="H164" i="1"/>
  <c r="G164" i="1"/>
  <c r="F164" i="1"/>
  <c r="E164" i="1"/>
  <c r="J163" i="1"/>
  <c r="I163" i="1"/>
  <c r="H163" i="1"/>
  <c r="G163" i="1"/>
  <c r="F163" i="1"/>
  <c r="E163" i="1"/>
  <c r="J162" i="1"/>
  <c r="I162" i="1"/>
  <c r="H162" i="1"/>
  <c r="G162" i="1"/>
  <c r="F162" i="1"/>
  <c r="E162" i="1"/>
  <c r="J161" i="1"/>
  <c r="I161" i="1"/>
  <c r="H161" i="1"/>
  <c r="G161" i="1"/>
  <c r="F161" i="1"/>
  <c r="E161" i="1"/>
  <c r="J160" i="1"/>
  <c r="I160" i="1"/>
  <c r="H160" i="1"/>
  <c r="G160" i="1"/>
  <c r="F160" i="1"/>
  <c r="E160" i="1"/>
  <c r="J159" i="1"/>
  <c r="I159" i="1"/>
  <c r="H159" i="1"/>
  <c r="G159" i="1"/>
  <c r="F159" i="1"/>
  <c r="E159" i="1"/>
  <c r="J158" i="1"/>
  <c r="I158" i="1"/>
  <c r="H158" i="1"/>
  <c r="G158" i="1"/>
  <c r="F158" i="1"/>
  <c r="E158" i="1"/>
  <c r="J157" i="1"/>
  <c r="I157" i="1"/>
  <c r="H157" i="1"/>
  <c r="G157" i="1"/>
  <c r="F157" i="1"/>
  <c r="E157" i="1"/>
  <c r="J156" i="1"/>
  <c r="I156" i="1"/>
  <c r="H156" i="1"/>
  <c r="G156" i="1"/>
  <c r="F156" i="1"/>
  <c r="E156" i="1"/>
  <c r="J155" i="1"/>
  <c r="I155" i="1"/>
  <c r="H155" i="1"/>
  <c r="G155" i="1"/>
  <c r="F155" i="1"/>
  <c r="E155" i="1"/>
  <c r="J154" i="1"/>
  <c r="I154" i="1"/>
  <c r="H154" i="1"/>
  <c r="G154" i="1"/>
  <c r="F154" i="1"/>
  <c r="E154" i="1"/>
  <c r="J143" i="1"/>
  <c r="J144" i="1" s="1"/>
  <c r="J57" i="1" s="1"/>
  <c r="I143" i="1"/>
  <c r="I144" i="1" s="1"/>
  <c r="I57" i="1" s="1"/>
  <c r="J142" i="1"/>
  <c r="J56" i="1" s="1"/>
  <c r="I142" i="1"/>
  <c r="I56" i="1" s="1"/>
  <c r="H142" i="1"/>
  <c r="H56" i="1" s="1"/>
  <c r="G142" i="1"/>
  <c r="G56" i="1" s="1"/>
  <c r="F142" i="1"/>
  <c r="E142" i="1"/>
  <c r="J141" i="1"/>
  <c r="I141" i="1"/>
  <c r="H141" i="1"/>
  <c r="H143" i="1" s="1"/>
  <c r="G141" i="1"/>
  <c r="G39" i="1" s="1"/>
  <c r="G25" i="1" s="1"/>
  <c r="F141" i="1"/>
  <c r="F39" i="1" s="1"/>
  <c r="F25" i="1" s="1"/>
  <c r="E141" i="1"/>
  <c r="E143" i="1" s="1"/>
  <c r="J103" i="1"/>
  <c r="I103" i="1"/>
  <c r="H103" i="1"/>
  <c r="G103" i="1"/>
  <c r="F103" i="1"/>
  <c r="E103" i="1"/>
  <c r="J76" i="1"/>
  <c r="I76" i="1"/>
  <c r="H76" i="1"/>
  <c r="G76" i="1"/>
  <c r="F76" i="1"/>
  <c r="E76" i="1"/>
  <c r="J63" i="1"/>
  <c r="I63" i="1"/>
  <c r="H63" i="1"/>
  <c r="G63" i="1"/>
  <c r="F63" i="1"/>
  <c r="E63" i="1"/>
  <c r="J62" i="1"/>
  <c r="I62" i="1"/>
  <c r="H62" i="1"/>
  <c r="G62" i="1"/>
  <c r="F62" i="1"/>
  <c r="E62" i="1"/>
  <c r="J61" i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F56" i="1"/>
  <c r="E56" i="1"/>
  <c r="J55" i="1"/>
  <c r="I55" i="1"/>
  <c r="H55" i="1"/>
  <c r="G55" i="1"/>
  <c r="F55" i="1"/>
  <c r="E55" i="1"/>
  <c r="J54" i="1"/>
  <c r="I54" i="1"/>
  <c r="H54" i="1"/>
  <c r="G54" i="1"/>
  <c r="F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J49" i="1"/>
  <c r="I49" i="1"/>
  <c r="H49" i="1"/>
  <c r="G49" i="1"/>
  <c r="F49" i="1"/>
  <c r="E49" i="1"/>
  <c r="J48" i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I41" i="1"/>
  <c r="J40" i="1"/>
  <c r="I40" i="1"/>
  <c r="H40" i="1"/>
  <c r="G40" i="1"/>
  <c r="F40" i="1"/>
  <c r="E40" i="1"/>
  <c r="J39" i="1"/>
  <c r="I39" i="1"/>
  <c r="H39" i="1"/>
  <c r="H25" i="1" s="1"/>
  <c r="E39" i="1"/>
  <c r="E25" i="1" s="1"/>
  <c r="J38" i="1"/>
  <c r="I38" i="1"/>
  <c r="H38" i="1"/>
  <c r="G38" i="1"/>
  <c r="F38" i="1"/>
  <c r="E38" i="1"/>
  <c r="J36" i="1"/>
  <c r="I36" i="1"/>
  <c r="J35" i="1"/>
  <c r="I35" i="1"/>
  <c r="H35" i="1"/>
  <c r="G35" i="1"/>
  <c r="F35" i="1"/>
  <c r="E35" i="1"/>
  <c r="J34" i="1"/>
  <c r="I34" i="1"/>
  <c r="H34" i="1"/>
  <c r="G34" i="1"/>
  <c r="F34" i="1"/>
  <c r="E34" i="1"/>
  <c r="J33" i="1"/>
  <c r="I33" i="1"/>
  <c r="H33" i="1"/>
  <c r="G33" i="1"/>
  <c r="F33" i="1"/>
  <c r="E33" i="1"/>
  <c r="J32" i="1"/>
  <c r="I32" i="1"/>
  <c r="H32" i="1"/>
  <c r="G32" i="1"/>
  <c r="F32" i="1"/>
  <c r="E32" i="1"/>
  <c r="J31" i="1"/>
  <c r="I31" i="1"/>
  <c r="H31" i="1"/>
  <c r="G31" i="1"/>
  <c r="F31" i="1"/>
  <c r="E31" i="1"/>
  <c r="J30" i="1"/>
  <c r="I30" i="1"/>
  <c r="H30" i="1"/>
  <c r="G30" i="1"/>
  <c r="F30" i="1"/>
  <c r="E30" i="1"/>
  <c r="J29" i="1"/>
  <c r="I29" i="1"/>
  <c r="H29" i="1"/>
  <c r="G29" i="1"/>
  <c r="F29" i="1"/>
  <c r="E29" i="1"/>
  <c r="J28" i="1"/>
  <c r="I28" i="1"/>
  <c r="H28" i="1"/>
  <c r="G28" i="1"/>
  <c r="F28" i="1"/>
  <c r="E28" i="1"/>
  <c r="J27" i="1"/>
  <c r="I27" i="1"/>
  <c r="H27" i="1"/>
  <c r="G27" i="1"/>
  <c r="F27" i="1"/>
  <c r="E27" i="1"/>
  <c r="J26" i="1"/>
  <c r="I26" i="1"/>
  <c r="H26" i="1"/>
  <c r="G26" i="1"/>
  <c r="F26" i="1"/>
  <c r="E26" i="1"/>
  <c r="J25" i="1"/>
  <c r="I25" i="1"/>
  <c r="J24" i="1"/>
  <c r="I24" i="1"/>
  <c r="H24" i="1"/>
  <c r="G24" i="1"/>
  <c r="F24" i="1"/>
  <c r="E24" i="1"/>
  <c r="J23" i="1"/>
  <c r="I23" i="1"/>
  <c r="H23" i="1"/>
  <c r="G23" i="1"/>
  <c r="F23" i="1"/>
  <c r="E23" i="1"/>
  <c r="J22" i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H424" i="1" l="1"/>
  <c r="H337" i="1" s="1"/>
  <c r="H317" i="1"/>
  <c r="H316" i="1"/>
  <c r="E564" i="1"/>
  <c r="E477" i="1" s="1"/>
  <c r="E457" i="1"/>
  <c r="E456" i="1"/>
  <c r="E144" i="1"/>
  <c r="E57" i="1" s="1"/>
  <c r="E36" i="1"/>
  <c r="E37" i="1"/>
  <c r="E177" i="1"/>
  <c r="E176" i="1"/>
  <c r="E284" i="1"/>
  <c r="E197" i="1" s="1"/>
  <c r="H144" i="1"/>
  <c r="H57" i="1" s="1"/>
  <c r="H37" i="1"/>
  <c r="H36" i="1"/>
  <c r="H284" i="1"/>
  <c r="H197" i="1" s="1"/>
  <c r="H177" i="1"/>
  <c r="H176" i="1"/>
  <c r="E424" i="1"/>
  <c r="E337" i="1" s="1"/>
  <c r="E317" i="1"/>
  <c r="E316" i="1"/>
  <c r="E41" i="1"/>
  <c r="E181" i="1"/>
  <c r="E321" i="1"/>
  <c r="E461" i="1"/>
  <c r="F41" i="1"/>
  <c r="F181" i="1"/>
  <c r="F321" i="1"/>
  <c r="F461" i="1"/>
  <c r="G41" i="1"/>
  <c r="E44" i="1"/>
  <c r="G181" i="1"/>
  <c r="E184" i="1"/>
  <c r="G321" i="1"/>
  <c r="G461" i="1"/>
  <c r="H41" i="1"/>
  <c r="F44" i="1"/>
  <c r="F143" i="1"/>
  <c r="H181" i="1"/>
  <c r="F184" i="1"/>
  <c r="F283" i="1"/>
  <c r="H321" i="1"/>
  <c r="F324" i="1"/>
  <c r="F423" i="1"/>
  <c r="H461" i="1"/>
  <c r="F464" i="1"/>
  <c r="F563" i="1"/>
  <c r="G44" i="1"/>
  <c r="G143" i="1"/>
  <c r="G184" i="1"/>
  <c r="G283" i="1"/>
  <c r="G324" i="1"/>
  <c r="G423" i="1"/>
  <c r="G464" i="1"/>
  <c r="G563" i="1"/>
  <c r="H184" i="1"/>
  <c r="H324" i="1"/>
  <c r="H464" i="1"/>
  <c r="H563" i="1"/>
  <c r="I37" i="1"/>
  <c r="I177" i="1"/>
  <c r="I317" i="1"/>
  <c r="I457" i="1"/>
  <c r="J37" i="1"/>
  <c r="J177" i="1"/>
  <c r="J317" i="1"/>
  <c r="J457" i="1"/>
  <c r="F144" i="1" l="1"/>
  <c r="F57" i="1" s="1"/>
  <c r="F37" i="1"/>
  <c r="F36" i="1"/>
  <c r="F317" i="1"/>
  <c r="F424" i="1"/>
  <c r="F337" i="1" s="1"/>
  <c r="F316" i="1"/>
  <c r="H564" i="1"/>
  <c r="H477" i="1" s="1"/>
  <c r="H457" i="1"/>
  <c r="H456" i="1"/>
  <c r="F564" i="1"/>
  <c r="F477" i="1" s="1"/>
  <c r="F457" i="1"/>
  <c r="F456" i="1"/>
  <c r="G284" i="1"/>
  <c r="G197" i="1" s="1"/>
  <c r="G177" i="1"/>
  <c r="G176" i="1"/>
  <c r="F284" i="1"/>
  <c r="F197" i="1" s="1"/>
  <c r="F176" i="1"/>
  <c r="F177" i="1"/>
  <c r="G564" i="1"/>
  <c r="G477" i="1" s="1"/>
  <c r="G457" i="1"/>
  <c r="G456" i="1"/>
  <c r="G424" i="1"/>
  <c r="G337" i="1" s="1"/>
  <c r="G317" i="1"/>
  <c r="G316" i="1"/>
  <c r="G144" i="1"/>
  <c r="G57" i="1" s="1"/>
  <c r="G37" i="1"/>
  <c r="G36" i="1"/>
</calcChain>
</file>

<file path=xl/sharedStrings.xml><?xml version="1.0" encoding="utf-8"?>
<sst xmlns="http://schemas.openxmlformats.org/spreadsheetml/2006/main" count="2255" uniqueCount="314">
  <si>
    <t>Ticker</t>
  </si>
  <si>
    <t>Company Name</t>
  </si>
  <si>
    <t>SIC Code</t>
  </si>
  <si>
    <t>AMZN</t>
  </si>
  <si>
    <t>AMAZON.COM INC</t>
  </si>
  <si>
    <t>5961</t>
  </si>
  <si>
    <t>CRM</t>
  </si>
  <si>
    <t>SALESFORCE INC</t>
  </si>
  <si>
    <t>7372</t>
  </si>
  <si>
    <t>GOOGL</t>
  </si>
  <si>
    <t>ALPHABET INC</t>
  </si>
  <si>
    <t>7370</t>
  </si>
  <si>
    <t>MSFT</t>
  </si>
  <si>
    <t>MICROSOFT CORP</t>
  </si>
  <si>
    <t>  Primary SIC Code = 5961</t>
  </si>
  <si>
    <t>FISCAL YEAR: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</si>
  <si>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</si>
  <si>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</si>
  <si>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</si>
  <si>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</si>
  <si>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</si>
  <si>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 xml:space="preserve">2025 </t>
  </si>
  <si>
    <t>#</t>
  </si>
  <si>
    <t>(FYR Ending):</t>
  </si>
  <si>
    <t>(31DEC2020 )</t>
  </si>
  <si>
    <t>(31DEC2021 )</t>
  </si>
  <si>
    <t>(31DEC2022 )</t>
  </si>
  <si>
    <t>(31DEC2023 )</t>
  </si>
  <si>
    <t>(31DEC2024 )</t>
  </si>
  <si>
    <t>(31DEC2025 )</t>
  </si>
  <si>
    <t>--------</t>
  </si>
  <si>
    <t>--------------------------------------</t>
  </si>
  <si>
    <t>----</t>
  </si>
  <si>
    <t>---------------</t>
  </si>
  <si>
    <t>Life of Gross Plant</t>
  </si>
  <si>
    <t>1</t>
  </si>
  <si>
    <t>PLANT</t>
  </si>
  <si>
    <t>Age of Depreciated Plant</t>
  </si>
  <si>
    <t>2</t>
  </si>
  <si>
    <t>Age of Remaining Plant</t>
  </si>
  <si>
    <t>3</t>
  </si>
  <si>
    <t>Current Assets / Current Liabilities</t>
  </si>
  <si>
    <t>4</t>
  </si>
  <si>
    <t>LIQUIDITY</t>
  </si>
  <si>
    <t>Cash / Current Liabilities</t>
  </si>
  <si>
    <t>5</t>
  </si>
  <si>
    <t>Accounts Receivable Turnover</t>
  </si>
  <si>
    <t>6</t>
  </si>
  <si>
    <t>Days Sales in Accounts Receivable</t>
  </si>
  <si>
    <t>7</t>
  </si>
  <si>
    <t>Doubtful Accounts / Acct. Rec.</t>
  </si>
  <si>
    <t>8</t>
  </si>
  <si>
    <t>Inventory Turnover</t>
  </si>
  <si>
    <t>9</t>
  </si>
  <si>
    <t>Days To Sell Inventory</t>
  </si>
  <si>
    <t>10</t>
  </si>
  <si>
    <t>Acid Test (Quick Ratio)</t>
  </si>
  <si>
    <t>11</t>
  </si>
  <si>
    <t>Return on Equity / Return on Assets</t>
  </si>
  <si>
    <t>12</t>
  </si>
  <si>
    <t>FIN.LEV.</t>
  </si>
  <si>
    <t>Total Assets / Common Equity</t>
  </si>
  <si>
    <t>13</t>
  </si>
  <si>
    <t>Avg Tot Assets / Avg Comm Equity</t>
  </si>
  <si>
    <t>14</t>
  </si>
  <si>
    <t>Total Liabilities / Total Assets</t>
  </si>
  <si>
    <t>15</t>
  </si>
  <si>
    <t>Total Debt / Total Assets</t>
  </si>
  <si>
    <t>16</t>
  </si>
  <si>
    <t>Total Liabilities / Common Equity</t>
  </si>
  <si>
    <t>17</t>
  </si>
  <si>
    <t>Total Debt / Common Equity</t>
  </si>
  <si>
    <t>18</t>
  </si>
  <si>
    <t>Preferred Stock / Total Assets</t>
  </si>
  <si>
    <t>19</t>
  </si>
  <si>
    <t>Preferred Stock / Common Equity</t>
  </si>
  <si>
    <t>20</t>
  </si>
  <si>
    <t>OIADP / Interest</t>
  </si>
  <si>
    <t>21</t>
  </si>
  <si>
    <t>COVERAGE</t>
  </si>
  <si>
    <t>OIADP / Interest + PS_Div</t>
  </si>
  <si>
    <t>22</t>
  </si>
  <si>
    <t>CashFlow-Assets-PreTax / Interest</t>
  </si>
  <si>
    <t>23</t>
  </si>
  <si>
    <t>CashFlow-Assets-PreTax / Int+PS-Div</t>
  </si>
  <si>
    <t>24</t>
  </si>
  <si>
    <t>Return on Common Equity</t>
  </si>
  <si>
    <t>25</t>
  </si>
  <si>
    <t>ROR</t>
  </si>
  <si>
    <t>Return on Total Assets</t>
  </si>
  <si>
    <t>26</t>
  </si>
  <si>
    <t>Return on Comm. Equity before EI&amp;DO</t>
  </si>
  <si>
    <t>27</t>
  </si>
  <si>
    <t>Return on Total Assets before EI&amp;DO</t>
  </si>
  <si>
    <t>28</t>
  </si>
  <si>
    <t>Income to Common Stock / Sales</t>
  </si>
  <si>
    <t>29</t>
  </si>
  <si>
    <t>Income / Sales</t>
  </si>
  <si>
    <t>30</t>
  </si>
  <si>
    <t>Income on Assets / Sales</t>
  </si>
  <si>
    <t>31</t>
  </si>
  <si>
    <t>Sales / Avg. Total Assets</t>
  </si>
  <si>
    <t>32</t>
  </si>
  <si>
    <t>EFF</t>
  </si>
  <si>
    <t>Cost of Goods Sold / Sales</t>
  </si>
  <si>
    <t>33</t>
  </si>
  <si>
    <t>EXP/SALE</t>
  </si>
  <si>
    <t>Selling, Gen. &amp; Admin. Expenses / Sales</t>
  </si>
  <si>
    <t>34</t>
  </si>
  <si>
    <t>Depreciation &amp; Amortizations / Sales</t>
  </si>
  <si>
    <t>35</t>
  </si>
  <si>
    <t>Interest Expense / Sales</t>
  </si>
  <si>
    <t>36</t>
  </si>
  <si>
    <t>Income Taxes / Sales</t>
  </si>
  <si>
    <t>37</t>
  </si>
  <si>
    <t>EI &amp; DO / Sales</t>
  </si>
  <si>
    <t>38</t>
  </si>
  <si>
    <t>Advertising Expenses / Sales</t>
  </si>
  <si>
    <t>39</t>
  </si>
  <si>
    <t>R &amp; D / Sales</t>
  </si>
  <si>
    <t>40</t>
  </si>
  <si>
    <t>Price / Earnings (Primary)</t>
  </si>
  <si>
    <t>41</t>
  </si>
  <si>
    <t>MULTIPLE</t>
  </si>
  <si>
    <t>Price / Earn (Primary Before EI&amp;DO)</t>
  </si>
  <si>
    <t>42</t>
  </si>
  <si>
    <t>Price / Operating Cash Flow (Primary)</t>
  </si>
  <si>
    <t>43</t>
  </si>
  <si>
    <t>Price / Cash Flow to Equity (Primary)</t>
  </si>
  <si>
    <t>44</t>
  </si>
  <si>
    <t>Price / Sales (Primary)</t>
  </si>
  <si>
    <t>45</t>
  </si>
  <si>
    <t>Price / OIADP (Primary)</t>
  </si>
  <si>
    <t>46</t>
  </si>
  <si>
    <t>Price / Common Dividends</t>
  </si>
  <si>
    <t>47</t>
  </si>
  <si>
    <t>Mkt. Val. Equity / Book Val. Equity</t>
  </si>
  <si>
    <t>48</t>
  </si>
  <si>
    <t>Mkt Val Eq + Bk Val Debt / Tot Assets</t>
  </si>
  <si>
    <t>49</t>
  </si>
  <si>
    <t>Common Stock Return - Fiscal Year</t>
  </si>
  <si>
    <t>50</t>
  </si>
  <si>
    <t>RETURN</t>
  </si>
  <si>
    <t>Avg Short-Term Borrowing Rate</t>
  </si>
  <si>
    <t>51</t>
  </si>
  <si>
    <t>Avg Short-Term Borrowings ($)</t>
  </si>
  <si>
    <t>52</t>
  </si>
  <si>
    <t>Beta</t>
  </si>
  <si>
    <t>53</t>
  </si>
  <si>
    <t>54</t>
  </si>
  <si>
    <t>55</t>
  </si>
  <si>
    <t>Interest Expense on Long-Term Debt</t>
  </si>
  <si>
    <t>56</t>
  </si>
  <si>
    <t>57</t>
  </si>
  <si>
    <t>58</t>
  </si>
  <si>
    <t>Labor-Related Expenses</t>
  </si>
  <si>
    <t>59</t>
  </si>
  <si>
    <t>Employees (# of)</t>
  </si>
  <si>
    <t>60</t>
  </si>
  <si>
    <t>61</t>
  </si>
  <si>
    <t>Cash &amp; Equivalents</t>
  </si>
  <si>
    <t>62</t>
  </si>
  <si>
    <t>Receivables - Total (Net)</t>
  </si>
  <si>
    <t>63</t>
  </si>
  <si>
    <t>Inventories - Total</t>
  </si>
  <si>
    <t>64</t>
  </si>
  <si>
    <t>CURRENT ASSETS</t>
  </si>
  <si>
    <t>65</t>
  </si>
  <si>
    <t>Plant, Property &amp; Equipment (Gross)</t>
  </si>
  <si>
    <t>66</t>
  </si>
  <si>
    <t>Accumulated Depreciation</t>
  </si>
  <si>
    <t>67</t>
  </si>
  <si>
    <t>Plant, Property &amp; Equipment (Net)</t>
  </si>
  <si>
    <t>68</t>
  </si>
  <si>
    <t>TOTAL ASSETS</t>
  </si>
  <si>
    <t>69</t>
  </si>
  <si>
    <t>Accounts Payable</t>
  </si>
  <si>
    <t>70</t>
  </si>
  <si>
    <t>Notes Payable</t>
  </si>
  <si>
    <t>71</t>
  </si>
  <si>
    <t>Accrued Expenses</t>
  </si>
  <si>
    <t>72</t>
  </si>
  <si>
    <t>Taxes Payable</t>
  </si>
  <si>
    <t>73</t>
  </si>
  <si>
    <t>Debt (Long-Term) Due in 1 Year</t>
  </si>
  <si>
    <t>74</t>
  </si>
  <si>
    <t>Other Current Liabilities</t>
  </si>
  <si>
    <t>75</t>
  </si>
  <si>
    <t>TOTAL CURRENT LIABILITIES</t>
  </si>
  <si>
    <t>76</t>
  </si>
  <si>
    <t>Long-Term Debt</t>
  </si>
  <si>
    <t>77</t>
  </si>
  <si>
    <t>Liabilities - Other</t>
  </si>
  <si>
    <t>78</t>
  </si>
  <si>
    <t>TOTAL LIABILITIES</t>
  </si>
  <si>
    <t>79</t>
  </si>
  <si>
    <t>Preferred Stock</t>
  </si>
  <si>
    <t>80</t>
  </si>
  <si>
    <t>Common Stock</t>
  </si>
  <si>
    <t>81</t>
  </si>
  <si>
    <t>Capital Surplus</t>
  </si>
  <si>
    <t>82</t>
  </si>
  <si>
    <t>Retained Earnings (Net Other)</t>
  </si>
  <si>
    <t>83</t>
  </si>
  <si>
    <t>Less: Treasury Stock</t>
  </si>
  <si>
    <t>84</t>
  </si>
  <si>
    <t>TOTAL SHAREHOLDERS' EQUITY</t>
  </si>
  <si>
    <t>85</t>
  </si>
  <si>
    <t>Sales (Net)</t>
  </si>
  <si>
    <t>86</t>
  </si>
  <si>
    <t>Cost of Good Sold</t>
  </si>
  <si>
    <t>87</t>
  </si>
  <si>
    <t>GROSS PROFIT</t>
  </si>
  <si>
    <t>88</t>
  </si>
  <si>
    <t>Selling, General &amp; Admin. Expenses</t>
  </si>
  <si>
    <t>89</t>
  </si>
  <si>
    <t>OPERATING INCOME BEFORE DEPREC</t>
  </si>
  <si>
    <t>90</t>
  </si>
  <si>
    <t>Depreciation, Depletion &amp; Amortization</t>
  </si>
  <si>
    <t>91</t>
  </si>
  <si>
    <t>OPERATING INCOME AFTER DEPREC</t>
  </si>
  <si>
    <t>92</t>
  </si>
  <si>
    <t>Interest Expense</t>
  </si>
  <si>
    <t>93</t>
  </si>
  <si>
    <t>Non-Operating Income/Expense</t>
  </si>
  <si>
    <t>94</t>
  </si>
  <si>
    <t>Special Items</t>
  </si>
  <si>
    <t>95</t>
  </si>
  <si>
    <t>PRETAX INCOME</t>
  </si>
  <si>
    <t>96</t>
  </si>
  <si>
    <t>Income Taxes - Total</t>
  </si>
  <si>
    <t>97</t>
  </si>
  <si>
    <t>Minority Interest</t>
  </si>
  <si>
    <t>98</t>
  </si>
  <si>
    <t>INCOME BEFORE EI &amp; DO</t>
  </si>
  <si>
    <t>99</t>
  </si>
  <si>
    <t>Extraordinary Items</t>
  </si>
  <si>
    <t>100</t>
  </si>
  <si>
    <t>Discontinued Operations</t>
  </si>
  <si>
    <t>101</t>
  </si>
  <si>
    <t>NET INCOME (Loss)</t>
  </si>
  <si>
    <t>102</t>
  </si>
  <si>
    <t>Preferred Dividends</t>
  </si>
  <si>
    <t>103</t>
  </si>
  <si>
    <t>EPS - Primary - Excl. EI &amp; DO</t>
  </si>
  <si>
    <t>104</t>
  </si>
  <si>
    <t>EPS - Primary - Incl. EI &amp; DO</t>
  </si>
  <si>
    <t>105</t>
  </si>
  <si>
    <t>EPS - Diluted - Excl. EI &amp; DO</t>
  </si>
  <si>
    <t>106</t>
  </si>
  <si>
    <t>EPS - DIluted - Incl. EI &amp; DO</t>
  </si>
  <si>
    <t>107</t>
  </si>
  <si>
    <t>Shares - for Primary EPS Calc.</t>
  </si>
  <si>
    <t>108</t>
  </si>
  <si>
    <t>Shares - for Diluted EPS Calc.</t>
  </si>
  <si>
    <t>109</t>
  </si>
  <si>
    <t>Shares Outstanding at FYR end</t>
  </si>
  <si>
    <t>110</t>
  </si>
  <si>
    <t>STATEMENT OF CASH FLOWS (Code = 1)</t>
  </si>
  <si>
    <t>111</t>
  </si>
  <si>
    <t>Oper. Activities - Net Cash Flow</t>
  </si>
  <si>
    <t>112</t>
  </si>
  <si>
    <t>Funds from Operations - Total</t>
  </si>
  <si>
    <t>113</t>
  </si>
  <si>
    <t>Working Capital Changes - Other</t>
  </si>
  <si>
    <t>114</t>
  </si>
  <si>
    <t>Capital Expenditures</t>
  </si>
  <si>
    <t>115</t>
  </si>
  <si>
    <t>Sale of Plant, Property &amp; Equipment</t>
  </si>
  <si>
    <t>116</t>
  </si>
  <si>
    <t>Dividends (Cash) per Share by Ex-Date</t>
  </si>
  <si>
    <t>117</t>
  </si>
  <si>
    <t>Dividends (Cash) - Common</t>
  </si>
  <si>
    <t>118</t>
  </si>
  <si>
    <t>Dividends (Cash) - Preferred</t>
  </si>
  <si>
    <t>119</t>
  </si>
  <si>
    <t>Preferred Stock - Liquidation Value</t>
  </si>
  <si>
    <t>120</t>
  </si>
  <si>
    <t>Price - Calendar Year Close</t>
  </si>
  <si>
    <t>121</t>
  </si>
  <si>
    <t>Price - Fiscal Year Close</t>
  </si>
  <si>
    <t>122</t>
  </si>
  <si>
    <t>Receivables - Estimated Doubtful</t>
  </si>
  <si>
    <t>123</t>
  </si>
  <si>
    <t>Advertising Expense</t>
  </si>
  <si>
    <t>124</t>
  </si>
  <si>
    <t>Research &amp; Development Expense</t>
  </si>
  <si>
    <t>125</t>
  </si>
  <si>
    <t>Accounting Average Tax Rate</t>
  </si>
  <si>
    <t>126</t>
  </si>
  <si>
    <t>Operating Cash Flow</t>
  </si>
  <si>
    <t>127</t>
  </si>
  <si>
    <t>Cash Flow on Assets</t>
  </si>
  <si>
    <t>128</t>
  </si>
  <si>
    <t>Cash Flow to Equity</t>
  </si>
  <si>
    <t>129</t>
  </si>
  <si>
    <t>=======</t>
  </si>
  <si>
    <t>===============================</t>
  </si>
  <si>
    <t>===</t>
  </si>
  <si>
    <t>============</t>
  </si>
  <si>
    <t>  Primary SIC Code = 7372</t>
  </si>
  <si>
    <t>(31JAN2021 )</t>
  </si>
  <si>
    <t>(31JAN2022 )</t>
  </si>
  <si>
    <t>(31JAN2023 )</t>
  </si>
  <si>
    <t>(31JAN2024 )</t>
  </si>
  <si>
    <t>(31JAN2025 )</t>
  </si>
  <si>
    <t>(31JAN2026 )</t>
  </si>
  <si>
    <t>  Primary SIC Code = 7370</t>
  </si>
  <si>
    <t>(30JUN2020 )</t>
  </si>
  <si>
    <t>(30JUN2021 )</t>
  </si>
  <si>
    <t>(30JUN2022 )</t>
  </si>
  <si>
    <t>(30JUN2023 )</t>
  </si>
  <si>
    <t>(30JUN2024 )</t>
  </si>
  <si>
    <t>(30JUN2025 )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</si>
</sst>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.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18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horizontal="left" vertical="center" wrapText="1"/>
    </xf>
    <xf numFmtId="164" fontId="19" fillId="0" borderId="0" xfId="0" applyNumberFormat="1" applyFont="1" applyAlignment="1">
      <alignment wrapText="1"/>
    </xf>
    <xf numFmtId="0" fontId="19" fillId="0" borderId="0" xfId="0" applyFont="1"/>
    <xf numFmtId="164" fontId="19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7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ED753FA-484E-427D-9EDA-FA0AEA717C94}">
  <we:reference id="WA200010215" version="1.0.0.0" store="Omex" storeType="OMEX"/>
  <we:alternateReferences>
    <we:reference id="WA200010215" version="1.0.0.0" store="WA200010215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D4F2-320B-4F91-A4D0-D024C0D0DF04}">
  <dimension ref="A1:J565"/>
  <sheetViews>
    <sheetView tabSelected="1" zoomScale="130" zoomScaleNormal="130" workbookViewId="0">
      <selection activeCell="E225" sqref="E225"/>
    </sheetView>
  </sheetViews>
  <sheetFormatPr defaultRowHeight="12.6" x14ac:dyDescent="0.45"/>
  <cols>
    <col min="1" max="1" width="10.9453125" style="4" customWidth="1"/>
    <col min="2" max="2" width="36.7890625" style="4" customWidth="1"/>
    <col min="3" max="3" width="4.41796875" style="4" customWidth="1"/>
    <col min="4" max="4" width="14.41796875" style="4" customWidth="1"/>
    <col min="5" max="10" width="11.20703125" style="4" bestFit="1" customWidth="1"/>
    <col min="11" max="16384" width="8.83984375" style="4"/>
  </cols>
  <sheetData>
    <row r="1" spans="1:10" x14ac:dyDescent="0.45">
      <c r="A1" s="1" t="s">
        <v>0</v>
      </c>
      <c r="B1" s="2" t="s">
        <v>1</v>
      </c>
      <c r="C1" s="3"/>
      <c r="D1" s="2" t="s">
        <v>2</v>
      </c>
    </row>
    <row r="2" spans="1:10" x14ac:dyDescent="0.45">
      <c r="A2" s="3" t="s">
        <v>3</v>
      </c>
      <c r="B2" s="3" t="s">
        <v>4</v>
      </c>
      <c r="C2" s="3"/>
      <c r="D2" s="3" t="s">
        <v>5</v>
      </c>
    </row>
    <row r="3" spans="1:10" x14ac:dyDescent="0.45">
      <c r="A3" s="3" t="s">
        <v>6</v>
      </c>
      <c r="B3" s="3" t="s">
        <v>7</v>
      </c>
      <c r="C3" s="3"/>
      <c r="D3" s="3" t="s">
        <v>8</v>
      </c>
    </row>
    <row r="4" spans="1:10" x14ac:dyDescent="0.45">
      <c r="A4" s="3" t="s">
        <v>9</v>
      </c>
      <c r="B4" s="3" t="s">
        <v>10</v>
      </c>
      <c r="C4" s="3"/>
      <c r="D4" s="3" t="s">
        <v>11</v>
      </c>
    </row>
    <row r="5" spans="1:10" x14ac:dyDescent="0.45">
      <c r="A5" s="3" t="s">
        <v>12</v>
      </c>
      <c r="B5" s="3" t="s">
        <v>13</v>
      </c>
      <c r="C5" s="3"/>
      <c r="D5" s="3" t="s">
        <v>8</v>
      </c>
    </row>
    <row r="8" spans="1:10" x14ac:dyDescent="0.45">
      <c r="A8" s="3" t="s">
        <v>3</v>
      </c>
      <c r="B8" s="3" t="s">
        <v>4</v>
      </c>
    </row>
    <row r="9" spans="1:10" x14ac:dyDescent="0.45">
      <c r="A9" s="3"/>
      <c r="B9" s="3" t="s">
        <v>14</v>
      </c>
    </row>
    <row r="10" spans="1:10" x14ac:dyDescent="0.45">
      <c r="A10" s="3"/>
      <c r="B10" s="3"/>
      <c r="C10" s="3"/>
    </row>
    <row r="11" spans="1:10" x14ac:dyDescent="0.45">
      <c r="A11" s="3"/>
      <c r="B11" s="3"/>
      <c r="C11" s="3"/>
      <c r="D11" s="5" t="s">
        <v>15</v>
      </c>
      <c r="E11" s="6" t="s">
        <v>16</v>
      </c>
      <c r="F11" s="6" t="s">
        <v>17</v>
      </c>
      <c r="G11" s="6" t="s">
        <v>18</v>
      </c>
      <c r="H11" s="6" t="s">
        <v>19</v>
      </c>
      <c r="I11" s="6" t="s">
        <v>20</v>
      </c>
      <c r="J11" s="6" t="s">
        <v>21</v>
      </c>
    </row>
    <row r="12" spans="1:10" x14ac:dyDescent="0.45">
      <c r="A12" s="3"/>
      <c r="B12" s="3"/>
      <c r="C12" s="7" t="s">
        <v>22</v>
      </c>
      <c r="D12" s="5" t="s">
        <v>23</v>
      </c>
      <c r="E12" s="7" t="s">
        <v>24</v>
      </c>
      <c r="F12" s="7" t="s">
        <v>25</v>
      </c>
      <c r="G12" s="7" t="s">
        <v>26</v>
      </c>
      <c r="H12" s="7" t="s">
        <v>27</v>
      </c>
      <c r="I12" s="7" t="s">
        <v>28</v>
      </c>
      <c r="J12" s="7" t="s">
        <v>29</v>
      </c>
    </row>
    <row r="13" spans="1:10" x14ac:dyDescent="0.45">
      <c r="A13" s="7" t="s">
        <v>30</v>
      </c>
      <c r="B13" s="7" t="s">
        <v>31</v>
      </c>
      <c r="C13" s="7" t="s">
        <v>32</v>
      </c>
      <c r="D13" s="7" t="s">
        <v>33</v>
      </c>
      <c r="E13" s="7" t="s">
        <v>33</v>
      </c>
      <c r="F13" s="7" t="s">
        <v>33</v>
      </c>
      <c r="G13" s="7" t="s">
        <v>33</v>
      </c>
      <c r="H13" s="7" t="s">
        <v>33</v>
      </c>
      <c r="I13" s="7" t="s">
        <v>33</v>
      </c>
      <c r="J13" s="7" t="s">
        <v>33</v>
      </c>
    </row>
    <row r="14" spans="1:10" x14ac:dyDescent="0.45">
      <c r="A14" s="3" t="s">
        <v>3</v>
      </c>
      <c r="B14" s="3" t="s">
        <v>34</v>
      </c>
      <c r="C14" s="7" t="s">
        <v>35</v>
      </c>
      <c r="D14" s="7" t="s">
        <v>36</v>
      </c>
      <c r="E14" s="5">
        <f t="shared" ref="E14:J14" si="0">IF(ISERROR(E81/E106),#N/A,E81/E106)</f>
        <v>12.604549796990685</v>
      </c>
      <c r="F14" s="5">
        <f t="shared" si="0"/>
        <v>12.590495708979121</v>
      </c>
      <c r="G14" s="5">
        <f t="shared" si="0"/>
        <v>13.7046772171733</v>
      </c>
      <c r="H14" s="5">
        <f t="shared" si="0"/>
        <v>12.82858620801138</v>
      </c>
      <c r="I14" s="5">
        <f t="shared" si="0"/>
        <v>14.700515866812568</v>
      </c>
      <c r="J14" s="5">
        <f t="shared" si="0"/>
        <v>14.531293202427538</v>
      </c>
    </row>
    <row r="15" spans="1:10" x14ac:dyDescent="0.45">
      <c r="A15" s="3" t="s">
        <v>3</v>
      </c>
      <c r="B15" s="3" t="s">
        <v>37</v>
      </c>
      <c r="C15" s="7" t="s">
        <v>38</v>
      </c>
      <c r="D15" s="7" t="s">
        <v>36</v>
      </c>
      <c r="E15" s="5">
        <f t="shared" ref="E15:J15" si="1">IF(ISERROR(E82/E106),#N/A,E82/E106)</f>
        <v>3.608430857415811</v>
      </c>
      <c r="F15" s="5">
        <f t="shared" si="1"/>
        <v>3.3525041629307033</v>
      </c>
      <c r="G15" s="5">
        <f t="shared" si="1"/>
        <v>3.8003368849890315</v>
      </c>
      <c r="H15" s="5">
        <f t="shared" si="1"/>
        <v>3.8831916200575476</v>
      </c>
      <c r="I15" s="5">
        <f t="shared" si="1"/>
        <v>4.4205096138815065</v>
      </c>
      <c r="J15" s="5">
        <f t="shared" si="1"/>
        <v>4.149143566792417</v>
      </c>
    </row>
    <row r="16" spans="1:10" x14ac:dyDescent="0.45">
      <c r="A16" s="3" t="s">
        <v>3</v>
      </c>
      <c r="B16" s="3" t="s">
        <v>39</v>
      </c>
      <c r="C16" s="7" t="s">
        <v>40</v>
      </c>
      <c r="D16" s="7" t="s">
        <v>36</v>
      </c>
      <c r="E16" s="5">
        <f t="shared" ref="E16:J16" si="2">IF(ISERROR((E81-E82)/E106),#N/A,(E81-E82)/E106)</f>
        <v>8.996118939574874</v>
      </c>
      <c r="F16" s="5">
        <f t="shared" si="2"/>
        <v>9.2379915460484181</v>
      </c>
      <c r="G16" s="5">
        <f t="shared" si="2"/>
        <v>9.9043403321842689</v>
      </c>
      <c r="H16" s="5">
        <f t="shared" si="2"/>
        <v>8.9453945879538335</v>
      </c>
      <c r="I16" s="5">
        <f t="shared" si="2"/>
        <v>10.280006252931061</v>
      </c>
      <c r="J16" s="5">
        <f t="shared" si="2"/>
        <v>10.38214963563512</v>
      </c>
    </row>
    <row r="17" spans="1:10" x14ac:dyDescent="0.45">
      <c r="A17" s="3" t="s">
        <v>3</v>
      </c>
      <c r="B17" s="3" t="s">
        <v>41</v>
      </c>
      <c r="C17" s="7" t="s">
        <v>42</v>
      </c>
      <c r="D17" s="7" t="s">
        <v>43</v>
      </c>
      <c r="E17" s="5">
        <f t="shared" ref="E17:J17" si="3">IF(ISERROR(E80/E91),#N/A,E80/E91)</f>
        <v>1.0502274795268425</v>
      </c>
      <c r="F17" s="5">
        <f t="shared" si="3"/>
        <v>1.1357597739445826</v>
      </c>
      <c r="G17" s="5">
        <f t="shared" si="3"/>
        <v>0.9446435811136924</v>
      </c>
      <c r="H17" s="5">
        <f t="shared" si="3"/>
        <v>1.0450772206625152</v>
      </c>
      <c r="I17" s="5">
        <f t="shared" si="3"/>
        <v>1.0637348061371781</v>
      </c>
      <c r="J17" s="5">
        <f t="shared" si="3"/>
        <v>1.0508153482718285</v>
      </c>
    </row>
    <row r="18" spans="1:10" x14ac:dyDescent="0.45">
      <c r="A18" s="3" t="s">
        <v>3</v>
      </c>
      <c r="B18" s="3" t="s">
        <v>44</v>
      </c>
      <c r="C18" s="7" t="s">
        <v>45</v>
      </c>
      <c r="D18" s="7" t="s">
        <v>43</v>
      </c>
      <c r="E18" s="5">
        <f t="shared" ref="E18:J18" si="4">IF(ISERROR(E77/E91),#N/A,E77/E91)</f>
        <v>0.66961269137951496</v>
      </c>
      <c r="F18" s="5">
        <f t="shared" si="4"/>
        <v>0.67683775462865337</v>
      </c>
      <c r="G18" s="5">
        <f t="shared" si="4"/>
        <v>0.45294189570958793</v>
      </c>
      <c r="H18" s="5">
        <f t="shared" si="4"/>
        <v>0.52921772770545183</v>
      </c>
      <c r="I18" s="5">
        <f t="shared" si="4"/>
        <v>0.56539282509711253</v>
      </c>
      <c r="J18" s="5">
        <f t="shared" si="4"/>
        <v>0.56571638265177404</v>
      </c>
    </row>
    <row r="19" spans="1:10" x14ac:dyDescent="0.45">
      <c r="A19" s="3" t="s">
        <v>3</v>
      </c>
      <c r="B19" s="3" t="s">
        <v>46</v>
      </c>
      <c r="C19" s="7" t="s">
        <v>47</v>
      </c>
      <c r="D19" s="7" t="s">
        <v>43</v>
      </c>
      <c r="E19" s="5" t="e">
        <f t="shared" ref="E19:J19" si="5">IF(ISERROR(E101/((E78+D78)/2)),#N/A,E101/((E78+D78)/2))</f>
        <v>#N/A</v>
      </c>
      <c r="F19" s="5">
        <f t="shared" si="5"/>
        <v>20.215658010800112</v>
      </c>
      <c r="G19" s="5">
        <f t="shared" si="5"/>
        <v>16.769429037520393</v>
      </c>
      <c r="H19" s="5">
        <f t="shared" si="5"/>
        <v>14.07062423500612</v>
      </c>
      <c r="I19" s="5">
        <f t="shared" si="5"/>
        <v>13.263180873180874</v>
      </c>
      <c r="J19" s="5">
        <f t="shared" si="5"/>
        <v>13.023142597638511</v>
      </c>
    </row>
    <row r="20" spans="1:10" x14ac:dyDescent="0.45">
      <c r="A20" s="3" t="s">
        <v>3</v>
      </c>
      <c r="B20" s="3" t="s">
        <v>48</v>
      </c>
      <c r="C20" s="7" t="s">
        <v>49</v>
      </c>
      <c r="D20" s="7" t="s">
        <v>43</v>
      </c>
      <c r="E20" s="5" t="e">
        <f t="shared" ref="E20:J20" si="6">IF(ISERROR(360/E19),#N/A,360/E19)</f>
        <v>#N/A</v>
      </c>
      <c r="F20" s="5">
        <f t="shared" si="6"/>
        <v>17.8079783407333</v>
      </c>
      <c r="G20" s="5">
        <f t="shared" si="6"/>
        <v>21.46763608913135</v>
      </c>
      <c r="H20" s="5">
        <f t="shared" si="6"/>
        <v>25.585218820950441</v>
      </c>
      <c r="I20" s="5">
        <f t="shared" si="6"/>
        <v>27.142810117891589</v>
      </c>
      <c r="J20" s="5">
        <f t="shared" si="6"/>
        <v>27.643097455239328</v>
      </c>
    </row>
    <row r="21" spans="1:10" x14ac:dyDescent="0.45">
      <c r="A21" s="3" t="s">
        <v>3</v>
      </c>
      <c r="B21" s="3" t="s">
        <v>50</v>
      </c>
      <c r="C21" s="7" t="s">
        <v>51</v>
      </c>
      <c r="D21" s="7" t="s">
        <v>43</v>
      </c>
      <c r="E21" s="5" t="e">
        <f t="shared" ref="E21:J21" si="7">IF(ISERROR(E138/((E78+D78)/2)),#N/A,E138/((E78+D78)/2))</f>
        <v>#N/A</v>
      </c>
      <c r="F21" s="5">
        <f t="shared" si="7"/>
        <v>4.733116757384738E-2</v>
      </c>
      <c r="G21" s="5">
        <f t="shared" si="7"/>
        <v>4.5676998368678633E-2</v>
      </c>
      <c r="H21" s="5">
        <f t="shared" si="7"/>
        <v>4.1615667074663402E-2</v>
      </c>
      <c r="I21" s="5">
        <f t="shared" si="7"/>
        <v>4.1580041580041582E-2</v>
      </c>
      <c r="J21" s="5">
        <f t="shared" si="7"/>
        <v>4.3596730245231606E-2</v>
      </c>
    </row>
    <row r="22" spans="1:10" x14ac:dyDescent="0.45">
      <c r="A22" s="3" t="s">
        <v>3</v>
      </c>
      <c r="B22" s="3" t="s">
        <v>52</v>
      </c>
      <c r="C22" s="7" t="s">
        <v>53</v>
      </c>
      <c r="D22" s="7" t="s">
        <v>43</v>
      </c>
      <c r="E22" s="5" t="e">
        <f t="shared" ref="E22:J22" si="8">IF(ISERROR(E102/((E79+D79)/2)),#N/A,E102/((E79+D79)/2))</f>
        <v>#N/A</v>
      </c>
      <c r="F22" s="5">
        <f t="shared" si="8"/>
        <v>9.1199429626515052</v>
      </c>
      <c r="G22" s="5">
        <f t="shared" si="8"/>
        <v>8.0934447596411871</v>
      </c>
      <c r="H22" s="5">
        <f t="shared" si="8"/>
        <v>8.34604685101014</v>
      </c>
      <c r="I22" s="5">
        <f t="shared" si="8"/>
        <v>8.9780903847914306</v>
      </c>
      <c r="J22" s="5">
        <f t="shared" si="8"/>
        <v>8.9436886026641638</v>
      </c>
    </row>
    <row r="23" spans="1:10" x14ac:dyDescent="0.45">
      <c r="A23" s="3" t="s">
        <v>3</v>
      </c>
      <c r="B23" s="3" t="s">
        <v>54</v>
      </c>
      <c r="C23" s="7" t="s">
        <v>55</v>
      </c>
      <c r="D23" s="7" t="s">
        <v>43</v>
      </c>
      <c r="E23" s="5" t="e">
        <f t="shared" ref="E23:J23" si="9">IF(ISERROR(360/E22),#N/A,360/E22)</f>
        <v>#N/A</v>
      </c>
      <c r="F23" s="5">
        <f t="shared" si="9"/>
        <v>39.47393108425041</v>
      </c>
      <c r="G23" s="5">
        <f t="shared" si="9"/>
        <v>44.480441973877163</v>
      </c>
      <c r="H23" s="5">
        <f t="shared" si="9"/>
        <v>43.134193520184759</v>
      </c>
      <c r="I23" s="5">
        <f t="shared" si="9"/>
        <v>40.097613698546333</v>
      </c>
      <c r="J23" s="5">
        <f t="shared" si="9"/>
        <v>40.25184864919855</v>
      </c>
    </row>
    <row r="24" spans="1:10" x14ac:dyDescent="0.45">
      <c r="A24" s="3" t="s">
        <v>3</v>
      </c>
      <c r="B24" s="3" t="s">
        <v>56</v>
      </c>
      <c r="C24" s="7" t="s">
        <v>57</v>
      </c>
      <c r="D24" s="7" t="s">
        <v>43</v>
      </c>
      <c r="E24" s="5">
        <f t="shared" ref="E24:J24" si="10">IF(ISERROR((E77+E78)/E91),#N/A,(E77+E78)/E91)</f>
        <v>0.82770898445226881</v>
      </c>
      <c r="F24" s="5">
        <f t="shared" si="10"/>
        <v>0.86310854315156116</v>
      </c>
      <c r="G24" s="5">
        <f t="shared" si="10"/>
        <v>0.67689020740960015</v>
      </c>
      <c r="H24" s="5">
        <f t="shared" si="10"/>
        <v>0.81360320646143214</v>
      </c>
      <c r="I24" s="5">
        <f t="shared" si="10"/>
        <v>0.84015025274339439</v>
      </c>
      <c r="J24" s="5">
        <f t="shared" si="10"/>
        <v>0.84460906859934404</v>
      </c>
    </row>
    <row r="25" spans="1:10" x14ac:dyDescent="0.45">
      <c r="A25" s="3" t="s">
        <v>3</v>
      </c>
      <c r="B25" s="3" t="s">
        <v>58</v>
      </c>
      <c r="C25" s="7" t="s">
        <v>59</v>
      </c>
      <c r="D25" s="7" t="s">
        <v>60</v>
      </c>
      <c r="E25" s="5" t="e">
        <f t="shared" ref="E25:J25" si="11">IF(ISERROR(E38/E39),#N/A,E38/E39)</f>
        <v>#N/A</v>
      </c>
      <c r="F25" s="5">
        <f t="shared" si="11"/>
        <v>3.0570751851664015</v>
      </c>
      <c r="G25" s="5">
        <f t="shared" si="11"/>
        <v>23.821664362582521</v>
      </c>
      <c r="H25" s="5">
        <f t="shared" si="11"/>
        <v>2.6245810266608962</v>
      </c>
      <c r="I25" s="5">
        <f t="shared" si="11"/>
        <v>2.2827739112743011</v>
      </c>
      <c r="J25" s="5">
        <f t="shared" si="11"/>
        <v>2.0225707065599456</v>
      </c>
    </row>
    <row r="26" spans="1:10" x14ac:dyDescent="0.45">
      <c r="A26" s="3" t="s">
        <v>3</v>
      </c>
      <c r="B26" s="3" t="s">
        <v>61</v>
      </c>
      <c r="C26" s="7" t="s">
        <v>62</v>
      </c>
      <c r="D26" s="7" t="s">
        <v>60</v>
      </c>
      <c r="E26" s="5">
        <f t="shared" ref="E26:J26" si="12">IF((E84-E94-E95)&lt;=0,#N/A,IF(ISERROR(E84/(E84-E94-E95)),#N/A,E84/(E84-E94-E95)))</f>
        <v>3.4387713588283155</v>
      </c>
      <c r="F26" s="5">
        <f t="shared" si="12"/>
        <v>3.0420557705522802</v>
      </c>
      <c r="G26" s="5">
        <f t="shared" si="12"/>
        <v>3.1680737864875415</v>
      </c>
      <c r="H26" s="5">
        <f t="shared" si="12"/>
        <v>2.6147566563467493</v>
      </c>
      <c r="I26" s="5">
        <f t="shared" si="12"/>
        <v>2.1851732699234185</v>
      </c>
      <c r="J26" s="5">
        <f t="shared" si="12"/>
        <v>1.9900551007748166</v>
      </c>
    </row>
    <row r="27" spans="1:10" x14ac:dyDescent="0.45">
      <c r="A27" s="3" t="s">
        <v>3</v>
      </c>
      <c r="B27" s="3" t="s">
        <v>63</v>
      </c>
      <c r="C27" s="7" t="s">
        <v>64</v>
      </c>
      <c r="D27" s="7" t="s">
        <v>60</v>
      </c>
      <c r="E27" s="5" t="e">
        <f t="shared" ref="E27:J27" si="13">IF(ISERROR((E84+D84)/(E100-E95+D100-D95)),#N/A,IF(OR(OR(E84+D84&lt;=0,E100-E95&lt;=0),D100-D95&lt;=0),#N/A,((E84+D84)/2)/((E100-E95+D100-D95)/2)))</f>
        <v>#N/A</v>
      </c>
      <c r="F27" s="5">
        <f t="shared" si="13"/>
        <v>3.2020168444500086</v>
      </c>
      <c r="G27" s="5">
        <f t="shared" si="13"/>
        <v>3.1067931112111662</v>
      </c>
      <c r="H27" s="5">
        <f t="shared" si="13"/>
        <v>2.8470185503480705</v>
      </c>
      <c r="I27" s="5">
        <f t="shared" si="13"/>
        <v>2.3629390482632804</v>
      </c>
      <c r="J27" s="5">
        <f t="shared" si="13"/>
        <v>2.0701055183742567</v>
      </c>
    </row>
    <row r="28" spans="1:10" x14ac:dyDescent="0.45">
      <c r="A28" s="3" t="s">
        <v>3</v>
      </c>
      <c r="B28" s="3" t="s">
        <v>65</v>
      </c>
      <c r="C28" s="7" t="s">
        <v>66</v>
      </c>
      <c r="D28" s="7" t="s">
        <v>60</v>
      </c>
      <c r="E28" s="5">
        <f t="shared" ref="E28:J28" si="14">IF(ISERROR(E94/E84),#N/A,E94/E84)</f>
        <v>0.70919846199349301</v>
      </c>
      <c r="F28" s="5">
        <f t="shared" si="14"/>
        <v>0.67127492872412009</v>
      </c>
      <c r="G28" s="5">
        <f t="shared" si="14"/>
        <v>0.68435078618900957</v>
      </c>
      <c r="H28" s="5">
        <f t="shared" si="14"/>
        <v>0.61755523307581262</v>
      </c>
      <c r="I28" s="5">
        <f t="shared" si="14"/>
        <v>0.54237038601746856</v>
      </c>
      <c r="J28" s="5">
        <f t="shared" si="14"/>
        <v>0.49750135078638996</v>
      </c>
    </row>
    <row r="29" spans="1:10" x14ac:dyDescent="0.45">
      <c r="A29" s="3" t="s">
        <v>3</v>
      </c>
      <c r="B29" s="3" t="s">
        <v>67</v>
      </c>
      <c r="C29" s="7" t="s">
        <v>68</v>
      </c>
      <c r="D29" s="7" t="s">
        <v>60</v>
      </c>
      <c r="E29" s="5">
        <f t="shared" ref="E29:J29" si="15">IF(ISERROR((E91+E92+E93)/E84),#N/A,(E91+E92+E93)/E84)</f>
        <v>0.70919846199349301</v>
      </c>
      <c r="F29" s="5">
        <f t="shared" si="15"/>
        <v>0.67127492872412009</v>
      </c>
      <c r="G29" s="5">
        <f t="shared" si="15"/>
        <v>0.68435078618900957</v>
      </c>
      <c r="H29" s="5">
        <f t="shared" si="15"/>
        <v>0.61755523307581262</v>
      </c>
      <c r="I29" s="5">
        <f t="shared" si="15"/>
        <v>0.54237038601746856</v>
      </c>
      <c r="J29" s="5">
        <f t="shared" si="15"/>
        <v>0.49750135078638996</v>
      </c>
    </row>
    <row r="30" spans="1:10" x14ac:dyDescent="0.45">
      <c r="A30" s="3" t="s">
        <v>3</v>
      </c>
      <c r="B30" s="3" t="s">
        <v>69</v>
      </c>
      <c r="C30" s="7" t="s">
        <v>70</v>
      </c>
      <c r="D30" s="7" t="s">
        <v>60</v>
      </c>
      <c r="E30" s="5">
        <f t="shared" ref="E30:J30" si="16">IF((E84-E94-E95)&lt;=0,#N/A,IF(ISERROR(E94/(E84-E94-E95)),#N/A,E94/(E84-E94-E95)))</f>
        <v>2.4387713588283155</v>
      </c>
      <c r="F30" s="5">
        <f t="shared" si="16"/>
        <v>2.0420557705522802</v>
      </c>
      <c r="G30" s="5">
        <f t="shared" si="16"/>
        <v>2.1680737864875415</v>
      </c>
      <c r="H30" s="5">
        <f t="shared" si="16"/>
        <v>1.6147566563467493</v>
      </c>
      <c r="I30" s="5">
        <f t="shared" si="16"/>
        <v>1.1851732699234185</v>
      </c>
      <c r="J30" s="5">
        <f t="shared" si="16"/>
        <v>0.99005510077481662</v>
      </c>
    </row>
    <row r="31" spans="1:10" x14ac:dyDescent="0.45">
      <c r="A31" s="3" t="s">
        <v>3</v>
      </c>
      <c r="B31" s="3" t="s">
        <v>71</v>
      </c>
      <c r="C31" s="7" t="s">
        <v>72</v>
      </c>
      <c r="D31" s="7" t="s">
        <v>60</v>
      </c>
      <c r="E31" s="5">
        <f t="shared" ref="E31:J31" si="17">IF((E84-E94-E95)&lt;=0,#N/A,IF(ISERROR((E91+E92+E93)/(E84-E94-E95)),#N/A,(E91+E92+E93)/(E84-E94-E95)))</f>
        <v>2.4387713588283155</v>
      </c>
      <c r="F31" s="5">
        <f t="shared" si="17"/>
        <v>2.0420557705522802</v>
      </c>
      <c r="G31" s="5">
        <f t="shared" si="17"/>
        <v>2.1680737864875415</v>
      </c>
      <c r="H31" s="5">
        <f t="shared" si="17"/>
        <v>1.6147566563467493</v>
      </c>
      <c r="I31" s="5">
        <f t="shared" si="17"/>
        <v>1.1851732699234185</v>
      </c>
      <c r="J31" s="5">
        <f t="shared" si="17"/>
        <v>0.99005510077481662</v>
      </c>
    </row>
    <row r="32" spans="1:10" x14ac:dyDescent="0.45">
      <c r="A32" s="3" t="s">
        <v>3</v>
      </c>
      <c r="B32" s="3" t="s">
        <v>73</v>
      </c>
      <c r="C32" s="7" t="s">
        <v>74</v>
      </c>
      <c r="D32" s="7" t="s">
        <v>60</v>
      </c>
      <c r="E32" s="5">
        <f t="shared" ref="E32:J32" si="18">IF(ISERROR(E95/E84),#N/A,E95/E84)</f>
        <v>0</v>
      </c>
      <c r="F32" s="5">
        <f t="shared" si="18"/>
        <v>0</v>
      </c>
      <c r="G32" s="5">
        <f t="shared" si="18"/>
        <v>0</v>
      </c>
      <c r="H32" s="5">
        <f t="shared" si="18"/>
        <v>0</v>
      </c>
      <c r="I32" s="5">
        <f t="shared" si="18"/>
        <v>0</v>
      </c>
      <c r="J32" s="5">
        <f t="shared" si="18"/>
        <v>0</v>
      </c>
    </row>
    <row r="33" spans="1:10" x14ac:dyDescent="0.45">
      <c r="A33" s="3" t="s">
        <v>3</v>
      </c>
      <c r="B33" s="3" t="s">
        <v>75</v>
      </c>
      <c r="C33" s="7" t="s">
        <v>76</v>
      </c>
      <c r="D33" s="7" t="s">
        <v>60</v>
      </c>
      <c r="E33" s="5">
        <f t="shared" ref="E33:J33" si="19">IF((E84-E94-E95)&lt;=0,#N/A,IF(ISERROR(E95/(E84-E94-E95)),#N/A,E95/(E84-E94-E95)))</f>
        <v>0</v>
      </c>
      <c r="F33" s="5">
        <f t="shared" si="19"/>
        <v>0</v>
      </c>
      <c r="G33" s="5">
        <f t="shared" si="19"/>
        <v>0</v>
      </c>
      <c r="H33" s="5">
        <f t="shared" si="19"/>
        <v>0</v>
      </c>
      <c r="I33" s="5">
        <f t="shared" si="19"/>
        <v>0</v>
      </c>
      <c r="J33" s="5">
        <f t="shared" si="19"/>
        <v>0</v>
      </c>
    </row>
    <row r="34" spans="1:10" x14ac:dyDescent="0.45">
      <c r="A34" s="3" t="s">
        <v>3</v>
      </c>
      <c r="B34" s="3" t="s">
        <v>77</v>
      </c>
      <c r="C34" s="7" t="s">
        <v>78</v>
      </c>
      <c r="D34" s="7" t="s">
        <v>79</v>
      </c>
      <c r="E34" s="5">
        <f t="shared" ref="E34:J34" si="20">IF(ISERROR(E107/E108),#N/A,E107/E108)</f>
        <v>13.548876745598058</v>
      </c>
      <c r="F34" s="5">
        <f t="shared" si="20"/>
        <v>13.504145936981757</v>
      </c>
      <c r="G34" s="5">
        <f t="shared" si="20"/>
        <v>5.4528939585973806</v>
      </c>
      <c r="H34" s="5">
        <f t="shared" si="20"/>
        <v>11.600565681961031</v>
      </c>
      <c r="I34" s="5">
        <f t="shared" si="20"/>
        <v>28.860349127182044</v>
      </c>
      <c r="J34" s="5">
        <f t="shared" si="20"/>
        <v>38.037379067722078</v>
      </c>
    </row>
    <row r="35" spans="1:10" x14ac:dyDescent="0.45">
      <c r="A35" s="3" t="s">
        <v>3</v>
      </c>
      <c r="B35" s="3" t="s">
        <v>80</v>
      </c>
      <c r="C35" s="7" t="s">
        <v>81</v>
      </c>
      <c r="D35" s="7" t="s">
        <v>79</v>
      </c>
      <c r="E35" s="5">
        <f t="shared" ref="E35:J35" si="21">IF(ISERROR(E107/(E108+(E134/(1-(E112/E111))))),#N/A,E107/(E108+(E134/(1-(E112/E111)))))</f>
        <v>13.548876745598058</v>
      </c>
      <c r="F35" s="5">
        <f t="shared" si="21"/>
        <v>13.504145936981757</v>
      </c>
      <c r="G35" s="5">
        <f t="shared" si="21"/>
        <v>5.4528939585973806</v>
      </c>
      <c r="H35" s="5">
        <f t="shared" si="21"/>
        <v>11.600565681961031</v>
      </c>
      <c r="I35" s="5">
        <f t="shared" si="21"/>
        <v>28.860349127182044</v>
      </c>
      <c r="J35" s="5">
        <f t="shared" si="21"/>
        <v>38.037379067722078</v>
      </c>
    </row>
    <row r="36" spans="1:10" x14ac:dyDescent="0.45">
      <c r="A36" s="3" t="s">
        <v>3</v>
      </c>
      <c r="B36" s="3" t="s">
        <v>82</v>
      </c>
      <c r="C36" s="7" t="s">
        <v>83</v>
      </c>
      <c r="D36" s="7" t="s">
        <v>79</v>
      </c>
      <c r="E36" s="5" t="e">
        <f t="shared" ref="E36:J36" si="22">IF(ISERROR((E143+E112)/E108),#N/A,(E143+E112)/E108)</f>
        <v>#N/A</v>
      </c>
      <c r="F36" s="5" t="e">
        <f t="shared" si="22"/>
        <v>#N/A</v>
      </c>
      <c r="G36" s="5" t="e">
        <f t="shared" si="22"/>
        <v>#N/A</v>
      </c>
      <c r="H36" s="5" t="e">
        <f t="shared" si="22"/>
        <v>#N/A</v>
      </c>
      <c r="I36" s="5" t="e">
        <f t="shared" si="22"/>
        <v>#N/A</v>
      </c>
      <c r="J36" s="5" t="e">
        <f t="shared" si="22"/>
        <v>#N/A</v>
      </c>
    </row>
    <row r="37" spans="1:10" x14ac:dyDescent="0.45">
      <c r="A37" s="3" t="s">
        <v>3</v>
      </c>
      <c r="B37" s="3" t="s">
        <v>84</v>
      </c>
      <c r="C37" s="7" t="s">
        <v>85</v>
      </c>
      <c r="D37" s="7" t="s">
        <v>79</v>
      </c>
      <c r="E37" s="5" t="e">
        <f t="shared" ref="E37:J37" si="23">IF(ISERROR((E143+E112)/(E108+(E134/(1-E141)))),#N/A,(E143+E112)/(E108+(E134/(1-E141))))</f>
        <v>#N/A</v>
      </c>
      <c r="F37" s="5" t="e">
        <f t="shared" si="23"/>
        <v>#N/A</v>
      </c>
      <c r="G37" s="5" t="e">
        <f t="shared" si="23"/>
        <v>#N/A</v>
      </c>
      <c r="H37" s="5" t="e">
        <f t="shared" si="23"/>
        <v>#N/A</v>
      </c>
      <c r="I37" s="5" t="e">
        <f t="shared" si="23"/>
        <v>#N/A</v>
      </c>
      <c r="J37" s="5" t="e">
        <f t="shared" si="23"/>
        <v>#N/A</v>
      </c>
    </row>
    <row r="38" spans="1:10" x14ac:dyDescent="0.45">
      <c r="A38" s="3" t="s">
        <v>3</v>
      </c>
      <c r="B38" s="3" t="s">
        <v>86</v>
      </c>
      <c r="C38" s="7" t="s">
        <v>87</v>
      </c>
      <c r="D38" s="7" t="s">
        <v>88</v>
      </c>
      <c r="E38" s="5" t="e">
        <f t="shared" ref="E38:J38" si="24">IF(ISERROR((E117-E134)/(E100-E95+D100-D95)),#N/A,IF((E100-E95+D100-D95)&lt;=0,#N/A,(E117-E134)/((E100-E95+D100-D95)/2)))</f>
        <v>#N/A</v>
      </c>
      <c r="F38" s="5">
        <f t="shared" si="24"/>
        <v>0.2880564992726064</v>
      </c>
      <c r="G38" s="5">
        <f t="shared" si="24"/>
        <v>-1.914959477712742E-2</v>
      </c>
      <c r="H38" s="5">
        <f t="shared" si="24"/>
        <v>0.1748975333268184</v>
      </c>
      <c r="I38" s="5">
        <f t="shared" si="24"/>
        <v>0.24289682173641219</v>
      </c>
      <c r="J38" s="5">
        <f t="shared" si="24"/>
        <v>0.22285824958574535</v>
      </c>
    </row>
    <row r="39" spans="1:10" x14ac:dyDescent="0.45">
      <c r="A39" s="3" t="s">
        <v>3</v>
      </c>
      <c r="B39" s="3" t="s">
        <v>89</v>
      </c>
      <c r="C39" s="7" t="s">
        <v>90</v>
      </c>
      <c r="D39" s="7" t="s">
        <v>88</v>
      </c>
      <c r="E39" s="5" t="e">
        <f t="shared" ref="E39:J39" si="25">IF(ISERROR((E117+((1-E141)*E108)+E113)/(E84+D84)),#N/A,(E117+((1-E141)*E108)+E113)/((E84+D84)/2))</f>
        <v>#N/A</v>
      </c>
      <c r="F39" s="5">
        <f t="shared" si="25"/>
        <v>9.422617430880327E-2</v>
      </c>
      <c r="G39" s="5">
        <f t="shared" si="25"/>
        <v>-8.0387308315897209E-4</v>
      </c>
      <c r="H39" s="5">
        <f t="shared" si="25"/>
        <v>6.6638267803577969E-2</v>
      </c>
      <c r="I39" s="5">
        <f t="shared" si="25"/>
        <v>0.10640423939347597</v>
      </c>
      <c r="J39" s="5">
        <f t="shared" si="25"/>
        <v>0.11018564090883623</v>
      </c>
    </row>
    <row r="40" spans="1:10" x14ac:dyDescent="0.45">
      <c r="A40" s="3" t="s">
        <v>3</v>
      </c>
      <c r="B40" s="3" t="s">
        <v>91</v>
      </c>
      <c r="C40" s="7" t="s">
        <v>92</v>
      </c>
      <c r="D40" s="7" t="s">
        <v>88</v>
      </c>
      <c r="E40" s="5" t="e">
        <f t="shared" ref="E40:J40" si="26">IF(ISERROR((E114-E134)/(E100-E95+D100-D95)),#N/A,IF((E100-E95+D100-D95)&lt;=0,#N/A,(E114-E134)/((E100-E95+D100-D95)/2)))</f>
        <v>#N/A</v>
      </c>
      <c r="F40" s="5">
        <f t="shared" si="26"/>
        <v>0.2880564992726064</v>
      </c>
      <c r="G40" s="5">
        <f t="shared" si="26"/>
        <v>-1.914959477712742E-2</v>
      </c>
      <c r="H40" s="5">
        <f t="shared" si="26"/>
        <v>0.1748975333268184</v>
      </c>
      <c r="I40" s="5">
        <f t="shared" si="26"/>
        <v>0.24289682173641219</v>
      </c>
      <c r="J40" s="5">
        <f t="shared" si="26"/>
        <v>0.22285824958574535</v>
      </c>
    </row>
    <row r="41" spans="1:10" x14ac:dyDescent="0.45">
      <c r="A41" s="3" t="s">
        <v>3</v>
      </c>
      <c r="B41" s="3" t="s">
        <v>93</v>
      </c>
      <c r="C41" s="7" t="s">
        <v>94</v>
      </c>
      <c r="D41" s="7" t="s">
        <v>88</v>
      </c>
      <c r="E41" s="5" t="e">
        <f t="shared" ref="E41:J41" si="27">IF(ISERROR((E114+((1-E141)*E108)+E113)/(E84+D84)),#N/A,(E114+((1-E141)*E108)+E113)/((E84+D84)/2))</f>
        <v>#N/A</v>
      </c>
      <c r="F41" s="5">
        <f t="shared" si="27"/>
        <v>9.422617430880327E-2</v>
      </c>
      <c r="G41" s="5">
        <f t="shared" si="27"/>
        <v>-8.0387308315897209E-4</v>
      </c>
      <c r="H41" s="5">
        <f t="shared" si="27"/>
        <v>6.6638267803577969E-2</v>
      </c>
      <c r="I41" s="5">
        <f t="shared" si="27"/>
        <v>0.10640423939347597</v>
      </c>
      <c r="J41" s="5">
        <f t="shared" si="27"/>
        <v>0.11018564090883623</v>
      </c>
    </row>
    <row r="42" spans="1:10" x14ac:dyDescent="0.45">
      <c r="A42" s="3" t="s">
        <v>3</v>
      </c>
      <c r="B42" s="3" t="s">
        <v>95</v>
      </c>
      <c r="C42" s="7" t="s">
        <v>96</v>
      </c>
      <c r="D42" s="7" t="s">
        <v>88</v>
      </c>
      <c r="E42" s="5">
        <f t="shared" ref="E42:J42" si="28">IF(ISERROR((E117-E134)/E101),#N/A,(E117-E134)/E101)</f>
        <v>5.5252496995316841E-2</v>
      </c>
      <c r="F42" s="5">
        <f t="shared" si="28"/>
        <v>7.1014128755145567E-2</v>
      </c>
      <c r="G42" s="5">
        <f t="shared" si="28"/>
        <v>-5.2958950004183018E-3</v>
      </c>
      <c r="H42" s="5">
        <f t="shared" si="28"/>
        <v>5.2932835755978319E-2</v>
      </c>
      <c r="I42" s="5">
        <f t="shared" si="28"/>
        <v>9.2871171971866534E-2</v>
      </c>
      <c r="J42" s="5">
        <f t="shared" si="28"/>
        <v>0.10833784334183261</v>
      </c>
    </row>
    <row r="43" spans="1:10" x14ac:dyDescent="0.45">
      <c r="A43" s="3" t="s">
        <v>3</v>
      </c>
      <c r="B43" s="3" t="s">
        <v>97</v>
      </c>
      <c r="C43" s="7" t="s">
        <v>98</v>
      </c>
      <c r="D43" s="7" t="s">
        <v>88</v>
      </c>
      <c r="E43" s="5">
        <f t="shared" ref="E43:J43" si="29">IF(ISERROR(E117/E101),#N/A,E117/E101)</f>
        <v>5.5252496995316841E-2</v>
      </c>
      <c r="F43" s="5">
        <f t="shared" si="29"/>
        <v>7.1014128755145567E-2</v>
      </c>
      <c r="G43" s="5">
        <f t="shared" si="29"/>
        <v>-5.2958950004183018E-3</v>
      </c>
      <c r="H43" s="5">
        <f t="shared" si="29"/>
        <v>5.2932835755978319E-2</v>
      </c>
      <c r="I43" s="5">
        <f t="shared" si="29"/>
        <v>9.2871171971866534E-2</v>
      </c>
      <c r="J43" s="5">
        <f t="shared" si="29"/>
        <v>0.10833784334183261</v>
      </c>
    </row>
    <row r="44" spans="1:10" x14ac:dyDescent="0.45">
      <c r="A44" s="3" t="s">
        <v>3</v>
      </c>
      <c r="B44" s="3" t="s">
        <v>99</v>
      </c>
      <c r="C44" s="7" t="s">
        <v>100</v>
      </c>
      <c r="D44" s="7" t="s">
        <v>88</v>
      </c>
      <c r="E44" s="5">
        <f t="shared" ref="E44:J44" si="30">IF(ISERROR((E117+((1-E141)*E108)+E113)/E101),#N/A,(E117+((1-E141)*E108)+E113)/E101)</f>
        <v>5.9013795769859573E-2</v>
      </c>
      <c r="F44" s="5">
        <f t="shared" si="30"/>
        <v>7.4381041582247079E-2</v>
      </c>
      <c r="G44" s="5">
        <f t="shared" si="30"/>
        <v>-6.9068432224412093E-4</v>
      </c>
      <c r="H44" s="5">
        <f t="shared" si="30"/>
        <v>5.7418979939638543E-2</v>
      </c>
      <c r="I44" s="5">
        <f t="shared" si="30"/>
        <v>9.613256819979861E-2</v>
      </c>
      <c r="J44" s="5">
        <f t="shared" si="30"/>
        <v>0.11088401835510635</v>
      </c>
    </row>
    <row r="45" spans="1:10" x14ac:dyDescent="0.45">
      <c r="A45" s="3" t="s">
        <v>3</v>
      </c>
      <c r="B45" s="3" t="s">
        <v>101</v>
      </c>
      <c r="C45" s="7" t="s">
        <v>102</v>
      </c>
      <c r="D45" s="7" t="s">
        <v>103</v>
      </c>
      <c r="E45" s="5" t="e">
        <f t="shared" ref="E45:J45" si="31">IF(ISERROR(E101/((E84+D84)/2)),#N/A,E101/((E84+D84)/2))</f>
        <v>#N/A</v>
      </c>
      <c r="F45" s="5">
        <f t="shared" si="31"/>
        <v>1.2668036411484285</v>
      </c>
      <c r="G45" s="5">
        <f t="shared" si="31"/>
        <v>1.1638791518346421</v>
      </c>
      <c r="H45" s="5">
        <f t="shared" si="31"/>
        <v>1.1605616796681368</v>
      </c>
      <c r="I45" s="5">
        <f t="shared" si="31"/>
        <v>1.1068490251121668</v>
      </c>
      <c r="J45" s="5">
        <f t="shared" si="31"/>
        <v>0.99370173036087528</v>
      </c>
    </row>
    <row r="46" spans="1:10" x14ac:dyDescent="0.45">
      <c r="A46" s="3" t="s">
        <v>3</v>
      </c>
      <c r="B46" s="3" t="s">
        <v>104</v>
      </c>
      <c r="C46" s="7" t="s">
        <v>105</v>
      </c>
      <c r="D46" s="7" t="s">
        <v>106</v>
      </c>
      <c r="E46" s="5">
        <f t="shared" ref="E46:J46" si="32">IF(ISERROR(E102/E101),#N/A,E102/E101)</f>
        <v>0.56225910729827178</v>
      </c>
      <c r="F46" s="5">
        <f t="shared" si="32"/>
        <v>0.53091383545257564</v>
      </c>
      <c r="G46" s="5">
        <f t="shared" si="32"/>
        <v>0.51345472515627943</v>
      </c>
      <c r="H46" s="5">
        <f t="shared" si="32"/>
        <v>0.47759423088633141</v>
      </c>
      <c r="I46" s="5">
        <f t="shared" si="32"/>
        <v>0.46119107967753414</v>
      </c>
      <c r="J46" s="5">
        <f t="shared" si="32"/>
        <v>0.43875501447852211</v>
      </c>
    </row>
    <row r="47" spans="1:10" x14ac:dyDescent="0.45">
      <c r="A47" s="3" t="s">
        <v>3</v>
      </c>
      <c r="B47" s="3" t="s">
        <v>107</v>
      </c>
      <c r="C47" s="7" t="s">
        <v>108</v>
      </c>
      <c r="D47" s="7" t="s">
        <v>106</v>
      </c>
      <c r="E47" s="5">
        <f t="shared" ref="E47:J47" si="33">IF(ISERROR(E104/E101),#N/A,E104/E101)</f>
        <v>0.33655818724356584</v>
      </c>
      <c r="F47" s="5">
        <f t="shared" si="33"/>
        <v>0.36723908203532402</v>
      </c>
      <c r="G47" s="5">
        <f t="shared" si="33"/>
        <v>0.41176653702554367</v>
      </c>
      <c r="H47" s="5">
        <f t="shared" si="33"/>
        <v>0.40437206955644284</v>
      </c>
      <c r="I47" s="5">
        <f t="shared" si="33"/>
        <v>0.37982848427563526</v>
      </c>
      <c r="J47" s="5">
        <f t="shared" si="33"/>
        <v>0.38106689133018284</v>
      </c>
    </row>
    <row r="48" spans="1:10" x14ac:dyDescent="0.45">
      <c r="A48" s="3" t="s">
        <v>3</v>
      </c>
      <c r="B48" s="3" t="s">
        <v>109</v>
      </c>
      <c r="C48" s="7" t="s">
        <v>110</v>
      </c>
      <c r="D48" s="7" t="s">
        <v>106</v>
      </c>
      <c r="E48" s="5">
        <f t="shared" ref="E48:J48" si="34">IF(ISERROR(E106/E101),#N/A,E106/E101)</f>
        <v>4.3381408263914789E-2</v>
      </c>
      <c r="F48" s="5">
        <f t="shared" si="34"/>
        <v>4.9850794556236193E-2</v>
      </c>
      <c r="G48" s="5">
        <f t="shared" si="34"/>
        <v>4.966701233309273E-2</v>
      </c>
      <c r="H48" s="5">
        <f t="shared" si="34"/>
        <v>5.3813164922536252E-2</v>
      </c>
      <c r="I48" s="5">
        <f t="shared" si="34"/>
        <v>5.0136450775049808E-2</v>
      </c>
      <c r="J48" s="5">
        <f t="shared" si="34"/>
        <v>5.9527927646445093E-2</v>
      </c>
    </row>
    <row r="49" spans="1:10" x14ac:dyDescent="0.45">
      <c r="A49" s="3" t="s">
        <v>3</v>
      </c>
      <c r="B49" s="3" t="s">
        <v>111</v>
      </c>
      <c r="C49" s="7" t="s">
        <v>112</v>
      </c>
      <c r="D49" s="7" t="s">
        <v>106</v>
      </c>
      <c r="E49" s="5">
        <f t="shared" ref="E49:J49" si="35">IF(ISERROR(E108/E101),#N/A,E108/E101)</f>
        <v>4.2661320402834759E-3</v>
      </c>
      <c r="F49" s="5">
        <f t="shared" si="35"/>
        <v>3.8503944046894356E-3</v>
      </c>
      <c r="G49" s="5">
        <f t="shared" si="35"/>
        <v>4.6052106781741811E-3</v>
      </c>
      <c r="H49" s="5">
        <f t="shared" si="35"/>
        <v>5.5359830197378151E-3</v>
      </c>
      <c r="I49" s="5">
        <f t="shared" si="35"/>
        <v>3.7714022374478609E-3</v>
      </c>
      <c r="J49" s="5">
        <f t="shared" si="35"/>
        <v>3.1718843280459296E-3</v>
      </c>
    </row>
    <row r="50" spans="1:10" x14ac:dyDescent="0.45">
      <c r="A50" s="3" t="s">
        <v>3</v>
      </c>
      <c r="B50" s="3" t="s">
        <v>113</v>
      </c>
      <c r="C50" s="7" t="s">
        <v>114</v>
      </c>
      <c r="D50" s="7" t="s">
        <v>106</v>
      </c>
      <c r="E50" s="5">
        <f t="shared" ref="E50:J50" si="36">IF(ISERROR(E112/E101),#N/A,E112/E101)</f>
        <v>7.4158688714824486E-3</v>
      </c>
      <c r="F50" s="5">
        <f t="shared" si="36"/>
        <v>1.0197479045255437E-2</v>
      </c>
      <c r="G50" s="5">
        <f t="shared" si="36"/>
        <v>-6.2589618722798225E-3</v>
      </c>
      <c r="H50" s="5">
        <f t="shared" si="36"/>
        <v>1.2387240446427795E-2</v>
      </c>
      <c r="I50" s="5">
        <f t="shared" si="36"/>
        <v>1.4522876861992698E-2</v>
      </c>
      <c r="J50" s="5">
        <f t="shared" si="36"/>
        <v>2.6623463574939603E-2</v>
      </c>
    </row>
    <row r="51" spans="1:10" x14ac:dyDescent="0.45">
      <c r="A51" s="3" t="s">
        <v>3</v>
      </c>
      <c r="B51" s="3" t="s">
        <v>115</v>
      </c>
      <c r="C51" s="7" t="s">
        <v>116</v>
      </c>
      <c r="D51" s="7" t="s">
        <v>106</v>
      </c>
      <c r="E51" s="5">
        <f t="shared" ref="E51:J51" si="37">IF(ISERROR((E115+E116)/E101),#N/A,(E115+E116)/E101)</f>
        <v>0</v>
      </c>
      <c r="F51" s="5">
        <f t="shared" si="37"/>
        <v>0</v>
      </c>
      <c r="G51" s="5">
        <f t="shared" si="37"/>
        <v>0</v>
      </c>
      <c r="H51" s="5">
        <f t="shared" si="37"/>
        <v>0</v>
      </c>
      <c r="I51" s="5">
        <f t="shared" si="37"/>
        <v>0</v>
      </c>
      <c r="J51" s="5">
        <f t="shared" si="37"/>
        <v>0</v>
      </c>
    </row>
    <row r="52" spans="1:10" x14ac:dyDescent="0.45">
      <c r="A52" s="3" t="s">
        <v>3</v>
      </c>
      <c r="B52" s="3" t="s">
        <v>117</v>
      </c>
      <c r="C52" s="7" t="s">
        <v>118</v>
      </c>
      <c r="D52" s="7" t="s">
        <v>106</v>
      </c>
      <c r="E52" s="5">
        <f t="shared" ref="E52:J52" si="38">IF(ISERROR(E139/E101),#N/A,E139/E101)</f>
        <v>2.8233660740188155E-2</v>
      </c>
      <c r="F52" s="5">
        <f t="shared" si="38"/>
        <v>3.5971069894555813E-2</v>
      </c>
      <c r="G52" s="5">
        <f t="shared" si="38"/>
        <v>4.0079146586560255E-2</v>
      </c>
      <c r="H52" s="5">
        <f t="shared" si="38"/>
        <v>3.5317553520011834E-2</v>
      </c>
      <c r="I52" s="5">
        <f t="shared" si="38"/>
        <v>3.3544475428671748E-2</v>
      </c>
      <c r="J52" s="5">
        <f t="shared" si="38"/>
        <v>3.2778927752453536E-2</v>
      </c>
    </row>
    <row r="53" spans="1:10" x14ac:dyDescent="0.45">
      <c r="A53" s="3" t="s">
        <v>3</v>
      </c>
      <c r="B53" s="3" t="s">
        <v>119</v>
      </c>
      <c r="C53" s="7" t="s">
        <v>120</v>
      </c>
      <c r="D53" s="7" t="s">
        <v>106</v>
      </c>
      <c r="E53" s="5">
        <f t="shared" ref="E53:J53" si="39">IF(ISERROR(E140/E101),#N/A,E140/E101)</f>
        <v>0.11070703303079282</v>
      </c>
      <c r="F53" s="5">
        <f t="shared" si="39"/>
        <v>0.11930475797216818</v>
      </c>
      <c r="G53" s="5">
        <f t="shared" si="39"/>
        <v>0.14244245432241923</v>
      </c>
      <c r="H53" s="5">
        <f t="shared" si="39"/>
        <v>0.14896352549214054</v>
      </c>
      <c r="I53" s="5">
        <f t="shared" si="39"/>
        <v>0.13879261833440706</v>
      </c>
      <c r="J53" s="5">
        <f t="shared" si="39"/>
        <v>0.15137029866485149</v>
      </c>
    </row>
    <row r="54" spans="1:10" x14ac:dyDescent="0.45">
      <c r="A54" s="3" t="s">
        <v>3</v>
      </c>
      <c r="B54" s="3" t="s">
        <v>121</v>
      </c>
      <c r="C54" s="7" t="s">
        <v>122</v>
      </c>
      <c r="D54" s="7" t="s">
        <v>123</v>
      </c>
      <c r="E54" s="5">
        <f t="shared" ref="E54:J54" si="40">IF(ISERROR(E137/E120),#N/A,E137/E120)</f>
        <v>76.382035647279537</v>
      </c>
      <c r="F54" s="5">
        <f t="shared" si="40"/>
        <v>50.550939963614312</v>
      </c>
      <c r="G54" s="5">
        <f t="shared" si="40"/>
        <v>-311.11111111111109</v>
      </c>
      <c r="H54" s="5">
        <f t="shared" si="40"/>
        <v>51.505084745762709</v>
      </c>
      <c r="I54" s="5">
        <f t="shared" si="40"/>
        <v>38.761484098939924</v>
      </c>
      <c r="J54" s="5">
        <f t="shared" si="40"/>
        <v>31.662551440329217</v>
      </c>
    </row>
    <row r="55" spans="1:10" x14ac:dyDescent="0.45">
      <c r="A55" s="3" t="s">
        <v>3</v>
      </c>
      <c r="B55" s="3" t="s">
        <v>124</v>
      </c>
      <c r="C55" s="7" t="s">
        <v>125</v>
      </c>
      <c r="D55" s="7" t="s">
        <v>123</v>
      </c>
      <c r="E55" s="5">
        <f t="shared" ref="E55:J55" si="41">IF(ISERROR(E137/E119),#N/A,E137/E119)</f>
        <v>76.382035647279537</v>
      </c>
      <c r="F55" s="5">
        <f t="shared" si="41"/>
        <v>50.550939963614312</v>
      </c>
      <c r="G55" s="5">
        <f t="shared" si="41"/>
        <v>-311.11111111111109</v>
      </c>
      <c r="H55" s="5">
        <f t="shared" si="41"/>
        <v>51.505084745762709</v>
      </c>
      <c r="I55" s="5">
        <f t="shared" si="41"/>
        <v>38.761484098939924</v>
      </c>
      <c r="J55" s="5">
        <f t="shared" si="41"/>
        <v>31.662551440329217</v>
      </c>
    </row>
    <row r="56" spans="1:10" x14ac:dyDescent="0.45">
      <c r="A56" s="3" t="s">
        <v>3</v>
      </c>
      <c r="B56" s="3" t="s">
        <v>126</v>
      </c>
      <c r="C56" s="7" t="s">
        <v>127</v>
      </c>
      <c r="D56" s="7" t="s">
        <v>123</v>
      </c>
      <c r="E56" s="5">
        <f t="shared" ref="E56:J56" si="42">IF(ISERROR(E137/(E142/E123)),#N/A,E137/(E142/E123))</f>
        <v>24.649809275853716</v>
      </c>
      <c r="F56" s="5">
        <f t="shared" si="42"/>
        <v>36.418849483022861</v>
      </c>
      <c r="G56" s="5">
        <f t="shared" si="42"/>
        <v>18.306724845995895</v>
      </c>
      <c r="H56" s="5">
        <f t="shared" si="42"/>
        <v>18.430411791020177</v>
      </c>
      <c r="I56" s="5">
        <f t="shared" si="42"/>
        <v>19.828537759866066</v>
      </c>
      <c r="J56" s="5">
        <f t="shared" si="42"/>
        <v>17.629900368421808</v>
      </c>
    </row>
    <row r="57" spans="1:10" x14ac:dyDescent="0.45">
      <c r="A57" s="3" t="s">
        <v>3</v>
      </c>
      <c r="B57" s="3" t="s">
        <v>128</v>
      </c>
      <c r="C57" s="7" t="s">
        <v>129</v>
      </c>
      <c r="D57" s="7" t="s">
        <v>123</v>
      </c>
      <c r="E57" s="5" t="e">
        <f t="shared" ref="E57:J57" si="43">IF(ISERROR(E137/(E144/E123)),#N/A,E137/(E144/E123))</f>
        <v>#N/A</v>
      </c>
      <c r="F57" s="5" t="e">
        <f t="shared" si="43"/>
        <v>#N/A</v>
      </c>
      <c r="G57" s="5" t="e">
        <f t="shared" si="43"/>
        <v>#N/A</v>
      </c>
      <c r="H57" s="5" t="e">
        <f t="shared" si="43"/>
        <v>#N/A</v>
      </c>
      <c r="I57" s="5" t="e">
        <f t="shared" si="43"/>
        <v>#N/A</v>
      </c>
      <c r="J57" s="5" t="e">
        <f t="shared" si="43"/>
        <v>#N/A</v>
      </c>
    </row>
    <row r="58" spans="1:10" x14ac:dyDescent="0.45">
      <c r="A58" s="3" t="s">
        <v>3</v>
      </c>
      <c r="B58" s="3" t="s">
        <v>130</v>
      </c>
      <c r="C58" s="7" t="s">
        <v>131</v>
      </c>
      <c r="D58" s="7" t="s">
        <v>123</v>
      </c>
      <c r="E58" s="5">
        <f t="shared" ref="E58:J58" si="44">IF(ISERROR(E137/(E101/E123)),#N/A,E137/(E101/E123))</f>
        <v>4.2181218658046333</v>
      </c>
      <c r="F58" s="5">
        <f t="shared" si="44"/>
        <v>3.5910962875301711</v>
      </c>
      <c r="G58" s="5">
        <f t="shared" si="44"/>
        <v>1.665183478831012</v>
      </c>
      <c r="H58" s="5">
        <f t="shared" si="44"/>
        <v>2.7237832580878067</v>
      </c>
      <c r="I58" s="5">
        <f t="shared" si="44"/>
        <v>3.6015973910549106</v>
      </c>
      <c r="J58" s="5">
        <f t="shared" si="44"/>
        <v>3.4307931105668099</v>
      </c>
    </row>
    <row r="59" spans="1:10" x14ac:dyDescent="0.45">
      <c r="A59" s="3" t="s">
        <v>3</v>
      </c>
      <c r="B59" s="3" t="s">
        <v>132</v>
      </c>
      <c r="C59" s="7" t="s">
        <v>133</v>
      </c>
      <c r="D59" s="7" t="s">
        <v>123</v>
      </c>
      <c r="E59" s="5">
        <f t="shared" ref="E59:J59" si="45">IF(ISERROR(E137/(E107/E123)),#N/A,E137/(E107/E123))</f>
        <v>72.976249159758012</v>
      </c>
      <c r="F59" s="5">
        <f t="shared" si="45"/>
        <v>69.064474190511291</v>
      </c>
      <c r="G59" s="5">
        <f t="shared" si="45"/>
        <v>66.310994034244985</v>
      </c>
      <c r="H59" s="5">
        <f t="shared" si="45"/>
        <v>42.412964538238562</v>
      </c>
      <c r="I59" s="5">
        <f t="shared" si="45"/>
        <v>33.089539877300609</v>
      </c>
      <c r="J59" s="5">
        <f t="shared" si="45"/>
        <v>28.435875463888923</v>
      </c>
    </row>
    <row r="60" spans="1:10" x14ac:dyDescent="0.45">
      <c r="A60" s="3" t="s">
        <v>3</v>
      </c>
      <c r="B60" s="3" t="s">
        <v>134</v>
      </c>
      <c r="C60" s="7" t="s">
        <v>135</v>
      </c>
      <c r="D60" s="7" t="s">
        <v>123</v>
      </c>
      <c r="E60" s="5" t="e">
        <f t="shared" ref="E60:J60" si="46">IF(ISERROR(E137/E132),#N/A,E137/E132)</f>
        <v>#N/A</v>
      </c>
      <c r="F60" s="5" t="e">
        <f t="shared" si="46"/>
        <v>#N/A</v>
      </c>
      <c r="G60" s="5" t="e">
        <f t="shared" si="46"/>
        <v>#N/A</v>
      </c>
      <c r="H60" s="5" t="e">
        <f t="shared" si="46"/>
        <v>#N/A</v>
      </c>
      <c r="I60" s="5" t="e">
        <f t="shared" si="46"/>
        <v>#N/A</v>
      </c>
      <c r="J60" s="5" t="e">
        <f t="shared" si="46"/>
        <v>#N/A</v>
      </c>
    </row>
    <row r="61" spans="1:10" x14ac:dyDescent="0.45">
      <c r="A61" s="3" t="s">
        <v>3</v>
      </c>
      <c r="B61" s="3" t="s">
        <v>136</v>
      </c>
      <c r="C61" s="7" t="s">
        <v>137</v>
      </c>
      <c r="D61" s="7" t="s">
        <v>123</v>
      </c>
      <c r="E61" s="5">
        <f t="shared" ref="E61:J61" si="47">IF(ISERROR((E137*E125)/(E100-E95)),#N/A,(E137*E125)/(E100-E95))</f>
        <v>17.539246606141063</v>
      </c>
      <c r="F61" s="5">
        <f t="shared" si="47"/>
        <v>12.276603566132591</v>
      </c>
      <c r="G61" s="5">
        <f t="shared" si="47"/>
        <v>5.8909225365132185</v>
      </c>
      <c r="H61" s="5">
        <f t="shared" si="47"/>
        <v>7.8147022662538701</v>
      </c>
      <c r="I61" s="5">
        <f t="shared" si="47"/>
        <v>8.126720530125537</v>
      </c>
      <c r="J61" s="5">
        <f t="shared" si="47"/>
        <v>6.0256393027866642</v>
      </c>
    </row>
    <row r="62" spans="1:10" x14ac:dyDescent="0.45">
      <c r="A62" s="3" t="s">
        <v>3</v>
      </c>
      <c r="B62" s="3" t="s">
        <v>138</v>
      </c>
      <c r="C62" s="7" t="s">
        <v>139</v>
      </c>
      <c r="D62" s="7" t="s">
        <v>123</v>
      </c>
      <c r="E62" s="5">
        <f t="shared" ref="E62:J62" si="48">IF(ISERROR(((E137*E125)+E84-E100)/E84),#N/A,((E137*E125)+E84-E100)/E84)</f>
        <v>5.8096383505347209</v>
      </c>
      <c r="F62" s="5">
        <f t="shared" si="48"/>
        <v>4.7069023110267771</v>
      </c>
      <c r="G62" s="5">
        <f t="shared" si="48"/>
        <v>2.5438158534608526</v>
      </c>
      <c r="H62" s="5">
        <f t="shared" si="48"/>
        <v>3.6062472198751929</v>
      </c>
      <c r="I62" s="5">
        <f t="shared" si="48"/>
        <v>4.2613983651627318</v>
      </c>
      <c r="J62" s="5">
        <f t="shared" si="48"/>
        <v>3.5253769610851275</v>
      </c>
    </row>
    <row r="63" spans="1:10" x14ac:dyDescent="0.45">
      <c r="A63" s="3" t="s">
        <v>3</v>
      </c>
      <c r="B63" s="3" t="s">
        <v>140</v>
      </c>
      <c r="C63" s="7" t="s">
        <v>141</v>
      </c>
      <c r="D63" s="7" t="s">
        <v>142</v>
      </c>
      <c r="E63" s="5" t="e">
        <f t="shared" ref="E63:J63" si="49">IF(ISERROR(((E137+E132)/D137)-1),#N/A,((E137+E132)/D137)-1)</f>
        <v>#N/A</v>
      </c>
      <c r="F63" s="5">
        <f t="shared" si="49"/>
        <v>2.3767781315533476E-2</v>
      </c>
      <c r="G63" s="5">
        <f t="shared" si="49"/>
        <v>-0.49615216204706181</v>
      </c>
      <c r="H63" s="5">
        <f t="shared" si="49"/>
        <v>0.80880952380952387</v>
      </c>
      <c r="I63" s="5">
        <f t="shared" si="49"/>
        <v>0.44392523364485981</v>
      </c>
      <c r="J63" s="5">
        <f t="shared" si="49"/>
        <v>5.2099001777656362E-2</v>
      </c>
    </row>
    <row r="64" spans="1:10" x14ac:dyDescent="0.45">
      <c r="A64" s="7" t="s">
        <v>30</v>
      </c>
      <c r="B64" s="7" t="s">
        <v>31</v>
      </c>
      <c r="C64" s="7" t="s">
        <v>32</v>
      </c>
      <c r="D64" s="7" t="s">
        <v>33</v>
      </c>
      <c r="E64" s="7" t="s">
        <v>33</v>
      </c>
      <c r="F64" s="7" t="s">
        <v>33</v>
      </c>
      <c r="G64" s="7" t="s">
        <v>33</v>
      </c>
      <c r="H64" s="7" t="s">
        <v>33</v>
      </c>
      <c r="I64" s="7" t="s">
        <v>33</v>
      </c>
      <c r="J64" s="7" t="s">
        <v>33</v>
      </c>
    </row>
    <row r="65" spans="1:10" x14ac:dyDescent="0.45">
      <c r="A65" s="3" t="s">
        <v>3</v>
      </c>
      <c r="B65" s="3" t="s">
        <v>143</v>
      </c>
      <c r="C65" s="7" t="s">
        <v>144</v>
      </c>
      <c r="D65" s="7" t="s">
        <v>3</v>
      </c>
      <c r="E65" s="5" t="e">
        <v>#N/A</v>
      </c>
      <c r="F65" s="5" t="e">
        <v>#N/A</v>
      </c>
      <c r="G65" s="5" t="e">
        <v>#N/A</v>
      </c>
      <c r="H65" s="5" t="e">
        <v>#N/A</v>
      </c>
      <c r="I65" s="5" t="e">
        <v>#N/A</v>
      </c>
      <c r="J65" s="5" t="e">
        <v>#N/A</v>
      </c>
    </row>
    <row r="66" spans="1:10" x14ac:dyDescent="0.45">
      <c r="A66" s="3" t="s">
        <v>3</v>
      </c>
      <c r="B66" s="3" t="s">
        <v>145</v>
      </c>
      <c r="C66" s="7" t="s">
        <v>146</v>
      </c>
      <c r="D66" s="7" t="s">
        <v>3</v>
      </c>
      <c r="E66" s="5" t="e">
        <v>#N/A</v>
      </c>
      <c r="F66" s="5" t="e">
        <v>#N/A</v>
      </c>
      <c r="G66" s="5" t="e">
        <v>#N/A</v>
      </c>
      <c r="H66" s="5" t="e">
        <v>#N/A</v>
      </c>
      <c r="I66" s="5" t="e">
        <v>#N/A</v>
      </c>
      <c r="J66" s="5" t="e">
        <v>#N/A</v>
      </c>
    </row>
    <row r="67" spans="1:10" x14ac:dyDescent="0.45">
      <c r="A67" s="3" t="s">
        <v>3</v>
      </c>
      <c r="B67" s="3" t="s">
        <v>147</v>
      </c>
      <c r="C67" s="7" t="s">
        <v>148</v>
      </c>
      <c r="D67" s="7" t="s">
        <v>3</v>
      </c>
      <c r="E67" s="5" t="e">
        <v>#N/A</v>
      </c>
      <c r="F67" s="5" t="e">
        <v>#N/A</v>
      </c>
      <c r="G67" s="5" t="e">
        <v>#N/A</v>
      </c>
      <c r="H67" s="5" t="e">
        <v>#N/A</v>
      </c>
      <c r="I67" s="5" t="e">
        <v>#N/A</v>
      </c>
      <c r="J67" s="5" t="e">
        <v>#N/A</v>
      </c>
    </row>
    <row r="68" spans="1:10" x14ac:dyDescent="0.45">
      <c r="A68" s="3" t="s">
        <v>3</v>
      </c>
      <c r="B68" s="3"/>
      <c r="C68" s="7" t="s">
        <v>149</v>
      </c>
      <c r="D68" s="7" t="s">
        <v>3</v>
      </c>
      <c r="E68" s="5" t="e">
        <v>#N/A</v>
      </c>
      <c r="F68" s="5" t="e">
        <v>#N/A</v>
      </c>
      <c r="G68" s="5" t="e">
        <v>#N/A</v>
      </c>
      <c r="H68" s="5" t="e">
        <v>#N/A</v>
      </c>
      <c r="I68" s="5" t="e">
        <v>#N/A</v>
      </c>
      <c r="J68" s="5" t="e">
        <v>#N/A</v>
      </c>
    </row>
    <row r="69" spans="1:10" x14ac:dyDescent="0.45">
      <c r="A69" s="3" t="s">
        <v>3</v>
      </c>
      <c r="B69" s="3"/>
      <c r="C69" s="7" t="s">
        <v>150</v>
      </c>
      <c r="D69" s="7" t="s">
        <v>3</v>
      </c>
      <c r="E69" s="5" t="e">
        <v>#N/A</v>
      </c>
      <c r="F69" s="5" t="e">
        <v>#N/A</v>
      </c>
      <c r="G69" s="5" t="e">
        <v>#N/A</v>
      </c>
      <c r="H69" s="5" t="e">
        <v>#N/A</v>
      </c>
      <c r="I69" s="5" t="e">
        <v>#N/A</v>
      </c>
      <c r="J69" s="5" t="e">
        <v>#N/A</v>
      </c>
    </row>
    <row r="70" spans="1:10" x14ac:dyDescent="0.45">
      <c r="A70" s="3" t="s">
        <v>3</v>
      </c>
      <c r="B70" s="3" t="s">
        <v>151</v>
      </c>
      <c r="C70" s="7" t="s">
        <v>152</v>
      </c>
      <c r="D70" s="7" t="s">
        <v>3</v>
      </c>
      <c r="E70" s="5" t="e">
        <v>#N/A</v>
      </c>
      <c r="F70" s="5" t="e">
        <v>#N/A</v>
      </c>
      <c r="G70" s="5" t="e">
        <v>#N/A</v>
      </c>
      <c r="H70" s="5" t="e">
        <v>#N/A</v>
      </c>
      <c r="I70" s="5" t="e">
        <v>#N/A</v>
      </c>
      <c r="J70" s="5" t="e">
        <v>#N/A</v>
      </c>
    </row>
    <row r="71" spans="1:10" x14ac:dyDescent="0.45">
      <c r="A71" s="3" t="s">
        <v>3</v>
      </c>
      <c r="B71" s="3"/>
      <c r="C71" s="7" t="s">
        <v>153</v>
      </c>
      <c r="D71" s="7" t="s">
        <v>3</v>
      </c>
      <c r="E71" s="5" t="e">
        <v>#N/A</v>
      </c>
      <c r="F71" s="5" t="e">
        <v>#N/A</v>
      </c>
      <c r="G71" s="5" t="e">
        <v>#N/A</v>
      </c>
      <c r="H71" s="5" t="e">
        <v>#N/A</v>
      </c>
      <c r="I71" s="5" t="e">
        <v>#N/A</v>
      </c>
      <c r="J71" s="5" t="e">
        <v>#N/A</v>
      </c>
    </row>
    <row r="72" spans="1:10" x14ac:dyDescent="0.45">
      <c r="A72" s="3" t="s">
        <v>3</v>
      </c>
      <c r="B72" s="3"/>
      <c r="C72" s="7" t="s">
        <v>154</v>
      </c>
      <c r="D72" s="7" t="s">
        <v>3</v>
      </c>
      <c r="E72" s="5" t="e">
        <v>#N/A</v>
      </c>
      <c r="F72" s="5" t="e">
        <v>#N/A</v>
      </c>
      <c r="G72" s="5" t="e">
        <v>#N/A</v>
      </c>
      <c r="H72" s="5" t="e">
        <v>#N/A</v>
      </c>
      <c r="I72" s="5" t="e">
        <v>#N/A</v>
      </c>
      <c r="J72" s="5" t="e">
        <v>#N/A</v>
      </c>
    </row>
    <row r="73" spans="1:10" x14ac:dyDescent="0.45">
      <c r="A73" s="3" t="s">
        <v>3</v>
      </c>
      <c r="B73" s="3" t="s">
        <v>155</v>
      </c>
      <c r="C73" s="7" t="s">
        <v>156</v>
      </c>
      <c r="D73" s="7" t="s">
        <v>3</v>
      </c>
      <c r="E73" s="5" t="e">
        <v>#N/A</v>
      </c>
      <c r="F73" s="5" t="e">
        <v>#N/A</v>
      </c>
      <c r="G73" s="5" t="e">
        <v>#N/A</v>
      </c>
      <c r="H73" s="5" t="e">
        <v>#N/A</v>
      </c>
      <c r="I73" s="5" t="e">
        <v>#N/A</v>
      </c>
      <c r="J73" s="5" t="e">
        <v>#N/A</v>
      </c>
    </row>
    <row r="74" spans="1:10" x14ac:dyDescent="0.45">
      <c r="A74" s="3" t="s">
        <v>3</v>
      </c>
      <c r="B74" s="3" t="s">
        <v>157</v>
      </c>
      <c r="C74" s="7" t="s">
        <v>158</v>
      </c>
      <c r="D74" s="7" t="s">
        <v>3</v>
      </c>
      <c r="E74" s="5">
        <v>1298</v>
      </c>
      <c r="F74" s="5">
        <v>1608</v>
      </c>
      <c r="G74" s="5">
        <v>1541</v>
      </c>
      <c r="H74" s="5">
        <v>1525</v>
      </c>
      <c r="I74" s="5">
        <v>1556</v>
      </c>
      <c r="J74" s="5">
        <v>1576</v>
      </c>
    </row>
    <row r="75" spans="1:10" x14ac:dyDescent="0.45">
      <c r="A75" s="3" t="s">
        <v>3</v>
      </c>
      <c r="B75" s="3"/>
      <c r="C75" s="7" t="s">
        <v>159</v>
      </c>
      <c r="D75" s="7" t="s">
        <v>3</v>
      </c>
      <c r="E75" s="5" t="e">
        <v>#N/A</v>
      </c>
      <c r="F75" s="5" t="e">
        <v>#N/A</v>
      </c>
      <c r="G75" s="5" t="e">
        <v>#N/A</v>
      </c>
      <c r="H75" s="5" t="e">
        <v>#N/A</v>
      </c>
      <c r="I75" s="5" t="e">
        <v>#N/A</v>
      </c>
      <c r="J75" s="5" t="e">
        <v>#N/A</v>
      </c>
    </row>
    <row r="76" spans="1:10" x14ac:dyDescent="0.45">
      <c r="A76" s="3"/>
      <c r="B76" s="3"/>
      <c r="C76" s="3"/>
      <c r="D76" s="5" t="s">
        <v>15</v>
      </c>
      <c r="E76" s="6" t="str">
        <f t="shared" ref="E76:J76" si="50">E11</f>
        <v xml:space="preserve">2020 </v>
      </c>
      <c r="F76" s="6" t="str">
        <f t="shared" si="50"/>
        <v xml:space="preserve">2021 </v>
      </c>
      <c r="G76" s="6" t="str">
        <f t="shared" si="50"/>
        <v xml:space="preserve">2022 </v>
      </c>
      <c r="H76" s="6" t="str">
        <f t="shared" si="50"/>
        <v xml:space="preserve">2023 </v>
      </c>
      <c r="I76" s="6" t="str">
        <f t="shared" si="50"/>
        <v xml:space="preserve">2024 </v>
      </c>
      <c r="J76" s="6" t="str">
        <f t="shared" si="50"/>
        <v xml:space="preserve">2025 </v>
      </c>
    </row>
    <row r="77" spans="1:10" x14ac:dyDescent="0.45">
      <c r="A77" s="3" t="s">
        <v>3</v>
      </c>
      <c r="B77" s="3" t="s">
        <v>160</v>
      </c>
      <c r="C77" s="7" t="s">
        <v>161</v>
      </c>
      <c r="D77" s="7" t="s">
        <v>3</v>
      </c>
      <c r="E77" s="5">
        <v>84629</v>
      </c>
      <c r="F77" s="5">
        <v>96291</v>
      </c>
      <c r="G77" s="5">
        <v>70384</v>
      </c>
      <c r="H77" s="5">
        <v>87277</v>
      </c>
      <c r="I77" s="5">
        <v>101449</v>
      </c>
      <c r="J77" s="5">
        <v>123329</v>
      </c>
    </row>
    <row r="78" spans="1:10" x14ac:dyDescent="0.45">
      <c r="A78" s="3" t="s">
        <v>3</v>
      </c>
      <c r="B78" s="3" t="s">
        <v>162</v>
      </c>
      <c r="C78" s="7" t="s">
        <v>163</v>
      </c>
      <c r="D78" s="7" t="s">
        <v>3</v>
      </c>
      <c r="E78" s="5">
        <v>19981</v>
      </c>
      <c r="F78" s="5">
        <v>26500</v>
      </c>
      <c r="G78" s="5">
        <v>34800</v>
      </c>
      <c r="H78" s="5">
        <v>46900</v>
      </c>
      <c r="I78" s="5">
        <v>49300</v>
      </c>
      <c r="J78" s="5">
        <v>60800</v>
      </c>
    </row>
    <row r="79" spans="1:10" x14ac:dyDescent="0.45">
      <c r="A79" s="3" t="s">
        <v>3</v>
      </c>
      <c r="B79" s="3" t="s">
        <v>164</v>
      </c>
      <c r="C79" s="7" t="s">
        <v>165</v>
      </c>
      <c r="D79" s="7" t="s">
        <v>3</v>
      </c>
      <c r="E79" s="5">
        <v>22943</v>
      </c>
      <c r="F79" s="5">
        <v>31758</v>
      </c>
      <c r="G79" s="5">
        <v>33457</v>
      </c>
      <c r="H79" s="5">
        <v>32326</v>
      </c>
      <c r="I79" s="5">
        <v>33216</v>
      </c>
      <c r="J79" s="5">
        <v>37125</v>
      </c>
    </row>
    <row r="80" spans="1:10" x14ac:dyDescent="0.45">
      <c r="A80" s="3" t="s">
        <v>3</v>
      </c>
      <c r="B80" s="3" t="s">
        <v>166</v>
      </c>
      <c r="C80" s="7" t="s">
        <v>167</v>
      </c>
      <c r="D80" s="7" t="s">
        <v>3</v>
      </c>
      <c r="E80" s="5">
        <v>132733</v>
      </c>
      <c r="F80" s="5">
        <v>161580</v>
      </c>
      <c r="G80" s="5">
        <v>146791</v>
      </c>
      <c r="H80" s="5">
        <v>172351</v>
      </c>
      <c r="I80" s="5">
        <v>190867</v>
      </c>
      <c r="J80" s="5">
        <v>229083</v>
      </c>
    </row>
    <row r="81" spans="1:10" x14ac:dyDescent="0.45">
      <c r="A81" s="3" t="s">
        <v>3</v>
      </c>
      <c r="B81" s="3" t="s">
        <v>168</v>
      </c>
      <c r="C81" s="7" t="s">
        <v>169</v>
      </c>
      <c r="D81" s="7" t="s">
        <v>3</v>
      </c>
      <c r="E81" s="5">
        <v>211101</v>
      </c>
      <c r="F81" s="5">
        <v>294882</v>
      </c>
      <c r="G81" s="5">
        <v>349853</v>
      </c>
      <c r="H81" s="5">
        <v>396801</v>
      </c>
      <c r="I81" s="5">
        <v>470196</v>
      </c>
      <c r="J81" s="5">
        <v>620152</v>
      </c>
    </row>
    <row r="82" spans="1:10" x14ac:dyDescent="0.45">
      <c r="A82" s="3" t="s">
        <v>3</v>
      </c>
      <c r="B82" s="3" t="s">
        <v>170</v>
      </c>
      <c r="C82" s="7" t="s">
        <v>171</v>
      </c>
      <c r="D82" s="7" t="s">
        <v>3</v>
      </c>
      <c r="E82" s="5">
        <v>60434</v>
      </c>
      <c r="F82" s="5">
        <v>78519</v>
      </c>
      <c r="G82" s="5">
        <v>97015</v>
      </c>
      <c r="H82" s="5">
        <v>120111</v>
      </c>
      <c r="I82" s="5">
        <v>141390</v>
      </c>
      <c r="J82" s="5">
        <v>177073</v>
      </c>
    </row>
    <row r="83" spans="1:10" x14ac:dyDescent="0.45">
      <c r="A83" s="3" t="s">
        <v>3</v>
      </c>
      <c r="B83" s="3" t="s">
        <v>172</v>
      </c>
      <c r="C83" s="7" t="s">
        <v>173</v>
      </c>
      <c r="D83" s="7" t="s">
        <v>3</v>
      </c>
      <c r="E83" s="5">
        <v>150667</v>
      </c>
      <c r="F83" s="5">
        <v>216363</v>
      </c>
      <c r="G83" s="5">
        <v>252838</v>
      </c>
      <c r="H83" s="5">
        <v>276690</v>
      </c>
      <c r="I83" s="5">
        <v>328806</v>
      </c>
      <c r="J83" s="5">
        <v>443079</v>
      </c>
    </row>
    <row r="84" spans="1:10" x14ac:dyDescent="0.45">
      <c r="A84" s="3" t="s">
        <v>3</v>
      </c>
      <c r="B84" s="3" t="s">
        <v>174</v>
      </c>
      <c r="C84" s="7" t="s">
        <v>175</v>
      </c>
      <c r="D84" s="7" t="s">
        <v>3</v>
      </c>
      <c r="E84" s="5">
        <v>321195</v>
      </c>
      <c r="F84" s="5">
        <v>420549</v>
      </c>
      <c r="G84" s="5">
        <v>462675</v>
      </c>
      <c r="H84" s="5">
        <v>527854</v>
      </c>
      <c r="I84" s="5">
        <v>624894</v>
      </c>
      <c r="J84" s="5">
        <v>818042</v>
      </c>
    </row>
    <row r="85" spans="1:10" x14ac:dyDescent="0.45">
      <c r="A85" s="3" t="s">
        <v>3</v>
      </c>
      <c r="B85" s="3" t="s">
        <v>176</v>
      </c>
      <c r="C85" s="7" t="s">
        <v>177</v>
      </c>
      <c r="D85" s="7" t="s">
        <v>3</v>
      </c>
      <c r="E85" s="5">
        <v>72539</v>
      </c>
      <c r="F85" s="5">
        <v>78664</v>
      </c>
      <c r="G85" s="5">
        <v>79600</v>
      </c>
      <c r="H85" s="5">
        <v>84981</v>
      </c>
      <c r="I85" s="5">
        <v>94363</v>
      </c>
      <c r="J85" s="5">
        <v>121909</v>
      </c>
    </row>
    <row r="86" spans="1:10" x14ac:dyDescent="0.45">
      <c r="A86" s="3" t="s">
        <v>3</v>
      </c>
      <c r="B86" s="3" t="s">
        <v>178</v>
      </c>
      <c r="C86" s="7" t="s">
        <v>179</v>
      </c>
      <c r="D86" s="7" t="s">
        <v>3</v>
      </c>
      <c r="E86" s="5">
        <v>725</v>
      </c>
      <c r="F86" s="5">
        <v>1043</v>
      </c>
      <c r="G86" s="5">
        <v>8000</v>
      </c>
      <c r="H86" s="5">
        <v>147</v>
      </c>
      <c r="I86" s="5">
        <v>151</v>
      </c>
      <c r="J86" s="5">
        <v>455</v>
      </c>
    </row>
    <row r="87" spans="1:10" x14ac:dyDescent="0.45">
      <c r="A87" s="3" t="s">
        <v>3</v>
      </c>
      <c r="B87" s="3" t="s">
        <v>180</v>
      </c>
      <c r="C87" s="7" t="s">
        <v>181</v>
      </c>
      <c r="D87" s="7" t="s">
        <v>3</v>
      </c>
      <c r="E87" s="5" t="e">
        <v>#N/A</v>
      </c>
      <c r="F87" s="5" t="e">
        <v>#N/A</v>
      </c>
      <c r="G87" s="5" t="e">
        <v>#N/A</v>
      </c>
      <c r="H87" s="5" t="e">
        <v>#N/A</v>
      </c>
      <c r="I87" s="5" t="e">
        <v>#N/A</v>
      </c>
      <c r="J87" s="5" t="e">
        <v>#N/A</v>
      </c>
    </row>
    <row r="88" spans="1:10" x14ac:dyDescent="0.45">
      <c r="A88" s="3" t="s">
        <v>3</v>
      </c>
      <c r="B88" s="3" t="s">
        <v>182</v>
      </c>
      <c r="C88" s="7" t="s">
        <v>183</v>
      </c>
      <c r="D88" s="7" t="s">
        <v>3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</row>
    <row r="89" spans="1:10" x14ac:dyDescent="0.45">
      <c r="A89" s="3" t="s">
        <v>3</v>
      </c>
      <c r="B89" s="3" t="s">
        <v>184</v>
      </c>
      <c r="C89" s="7" t="s">
        <v>185</v>
      </c>
      <c r="D89" s="7" t="s">
        <v>3</v>
      </c>
      <c r="E89" s="5">
        <v>16226</v>
      </c>
      <c r="F89" s="5">
        <v>16119</v>
      </c>
      <c r="G89" s="5">
        <v>15120</v>
      </c>
      <c r="H89" s="5">
        <v>19414</v>
      </c>
      <c r="I89" s="5">
        <v>17250</v>
      </c>
      <c r="J89" s="5">
        <v>17305</v>
      </c>
    </row>
    <row r="90" spans="1:10" x14ac:dyDescent="0.45">
      <c r="A90" s="3" t="s">
        <v>3</v>
      </c>
      <c r="B90" s="3" t="s">
        <v>186</v>
      </c>
      <c r="C90" s="7" t="s">
        <v>187</v>
      </c>
      <c r="D90" s="7" t="s">
        <v>3</v>
      </c>
      <c r="E90" s="5">
        <v>36895</v>
      </c>
      <c r="F90" s="5">
        <v>46440</v>
      </c>
      <c r="G90" s="5">
        <v>52673</v>
      </c>
      <c r="H90" s="5">
        <v>60375</v>
      </c>
      <c r="I90" s="5">
        <v>67667</v>
      </c>
      <c r="J90" s="5">
        <v>78336</v>
      </c>
    </row>
    <row r="91" spans="1:10" x14ac:dyDescent="0.45">
      <c r="A91" s="3" t="s">
        <v>3</v>
      </c>
      <c r="B91" s="3" t="s">
        <v>188</v>
      </c>
      <c r="C91" s="7" t="s">
        <v>189</v>
      </c>
      <c r="D91" s="7" t="s">
        <v>3</v>
      </c>
      <c r="E91" s="5">
        <v>126385</v>
      </c>
      <c r="F91" s="5">
        <v>142266</v>
      </c>
      <c r="G91" s="5">
        <v>155393</v>
      </c>
      <c r="H91" s="5">
        <v>164917</v>
      </c>
      <c r="I91" s="5">
        <v>179431</v>
      </c>
      <c r="J91" s="5">
        <v>218005</v>
      </c>
    </row>
    <row r="92" spans="1:10" x14ac:dyDescent="0.45">
      <c r="A92" s="3" t="s">
        <v>3</v>
      </c>
      <c r="B92" s="3" t="s">
        <v>190</v>
      </c>
      <c r="C92" s="7" t="s">
        <v>191</v>
      </c>
      <c r="D92" s="7" t="s">
        <v>3</v>
      </c>
      <c r="E92" s="5">
        <v>87789</v>
      </c>
      <c r="F92" s="5">
        <v>122595</v>
      </c>
      <c r="G92" s="5">
        <v>146818</v>
      </c>
      <c r="H92" s="5">
        <v>142211</v>
      </c>
      <c r="I92" s="5">
        <v>138000</v>
      </c>
      <c r="J92" s="5">
        <v>160787</v>
      </c>
    </row>
    <row r="93" spans="1:10" x14ac:dyDescent="0.45">
      <c r="A93" s="3" t="s">
        <v>3</v>
      </c>
      <c r="B93" s="3" t="s">
        <v>192</v>
      </c>
      <c r="C93" s="7" t="s">
        <v>193</v>
      </c>
      <c r="D93" s="7" t="s">
        <v>3</v>
      </c>
      <c r="E93" s="5">
        <v>13617</v>
      </c>
      <c r="F93" s="5">
        <v>17443</v>
      </c>
      <c r="G93" s="5">
        <v>14421</v>
      </c>
      <c r="H93" s="5">
        <v>18851</v>
      </c>
      <c r="I93" s="5">
        <v>21493</v>
      </c>
      <c r="J93" s="5">
        <v>28185</v>
      </c>
    </row>
    <row r="94" spans="1:10" x14ac:dyDescent="0.45">
      <c r="A94" s="3" t="s">
        <v>3</v>
      </c>
      <c r="B94" s="3" t="s">
        <v>194</v>
      </c>
      <c r="C94" s="7" t="s">
        <v>195</v>
      </c>
      <c r="D94" s="7" t="s">
        <v>3</v>
      </c>
      <c r="E94" s="5">
        <v>227791</v>
      </c>
      <c r="F94" s="5">
        <v>282304</v>
      </c>
      <c r="G94" s="5">
        <v>316632</v>
      </c>
      <c r="H94" s="5">
        <v>325979</v>
      </c>
      <c r="I94" s="5">
        <v>338924</v>
      </c>
      <c r="J94" s="5">
        <v>406977</v>
      </c>
    </row>
    <row r="95" spans="1:10" x14ac:dyDescent="0.45">
      <c r="A95" s="3" t="s">
        <v>3</v>
      </c>
      <c r="B95" s="3" t="s">
        <v>196</v>
      </c>
      <c r="C95" s="7" t="s">
        <v>197</v>
      </c>
      <c r="D95" s="7" t="s">
        <v>3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</row>
    <row r="96" spans="1:10" x14ac:dyDescent="0.45">
      <c r="A96" s="3" t="s">
        <v>3</v>
      </c>
      <c r="B96" s="3" t="s">
        <v>198</v>
      </c>
      <c r="C96" s="7" t="s">
        <v>199</v>
      </c>
      <c r="D96" s="7" t="s">
        <v>3</v>
      </c>
      <c r="E96" s="5">
        <v>5</v>
      </c>
      <c r="F96" s="5">
        <v>5</v>
      </c>
      <c r="G96" s="5">
        <v>108</v>
      </c>
      <c r="H96" s="5">
        <v>109</v>
      </c>
      <c r="I96" s="5">
        <v>111</v>
      </c>
      <c r="J96" s="5">
        <v>112</v>
      </c>
    </row>
    <row r="97" spans="1:10" x14ac:dyDescent="0.45">
      <c r="A97" s="3" t="s">
        <v>3</v>
      </c>
      <c r="B97" s="3" t="s">
        <v>200</v>
      </c>
      <c r="C97" s="7" t="s">
        <v>201</v>
      </c>
      <c r="D97" s="7" t="s">
        <v>3</v>
      </c>
      <c r="E97" s="5">
        <v>42865</v>
      </c>
      <c r="F97" s="5">
        <v>55538</v>
      </c>
      <c r="G97" s="5">
        <v>75066</v>
      </c>
      <c r="H97" s="5">
        <v>99025</v>
      </c>
      <c r="I97" s="5">
        <v>120864</v>
      </c>
      <c r="J97" s="5">
        <v>140024</v>
      </c>
    </row>
    <row r="98" spans="1:10" x14ac:dyDescent="0.45">
      <c r="A98" s="3" t="s">
        <v>3</v>
      </c>
      <c r="B98" s="3" t="s">
        <v>202</v>
      </c>
      <c r="C98" s="7" t="s">
        <v>203</v>
      </c>
      <c r="D98" s="7" t="s">
        <v>3</v>
      </c>
      <c r="E98" s="5">
        <v>52371</v>
      </c>
      <c r="F98" s="5">
        <v>84539</v>
      </c>
      <c r="G98" s="5">
        <v>78706</v>
      </c>
      <c r="H98" s="5">
        <v>110578</v>
      </c>
      <c r="I98" s="5">
        <v>172832</v>
      </c>
      <c r="J98" s="5">
        <v>278766</v>
      </c>
    </row>
    <row r="99" spans="1:10" x14ac:dyDescent="0.45">
      <c r="A99" s="3" t="s">
        <v>3</v>
      </c>
      <c r="B99" s="3" t="s">
        <v>204</v>
      </c>
      <c r="C99" s="7" t="s">
        <v>205</v>
      </c>
      <c r="D99" s="7" t="s">
        <v>3</v>
      </c>
      <c r="E99" s="5">
        <v>1837</v>
      </c>
      <c r="F99" s="5">
        <v>1837</v>
      </c>
      <c r="G99" s="5">
        <v>7837</v>
      </c>
      <c r="H99" s="5">
        <v>7837</v>
      </c>
      <c r="I99" s="5">
        <v>7837</v>
      </c>
      <c r="J99" s="5">
        <v>7837</v>
      </c>
    </row>
    <row r="100" spans="1:10" x14ac:dyDescent="0.45">
      <c r="A100" s="3" t="s">
        <v>3</v>
      </c>
      <c r="B100" s="3" t="s">
        <v>206</v>
      </c>
      <c r="C100" s="7" t="s">
        <v>207</v>
      </c>
      <c r="D100" s="7" t="s">
        <v>3</v>
      </c>
      <c r="E100" s="5">
        <v>93404</v>
      </c>
      <c r="F100" s="5">
        <v>138245</v>
      </c>
      <c r="G100" s="5">
        <v>146043</v>
      </c>
      <c r="H100" s="5">
        <v>201875</v>
      </c>
      <c r="I100" s="5">
        <v>285970</v>
      </c>
      <c r="J100" s="5">
        <v>411065</v>
      </c>
    </row>
    <row r="101" spans="1:10" x14ac:dyDescent="0.45">
      <c r="A101" s="3" t="s">
        <v>3</v>
      </c>
      <c r="B101" s="3" t="s">
        <v>208</v>
      </c>
      <c r="C101" s="7" t="s">
        <v>209</v>
      </c>
      <c r="D101" s="7" t="s">
        <v>3</v>
      </c>
      <c r="E101" s="5">
        <v>386064</v>
      </c>
      <c r="F101" s="5">
        <v>469822</v>
      </c>
      <c r="G101" s="5">
        <v>513983</v>
      </c>
      <c r="H101" s="5">
        <v>574785</v>
      </c>
      <c r="I101" s="5">
        <v>637959</v>
      </c>
      <c r="J101" s="5">
        <v>716924</v>
      </c>
    </row>
    <row r="102" spans="1:10" x14ac:dyDescent="0.45">
      <c r="A102" s="3" t="s">
        <v>3</v>
      </c>
      <c r="B102" s="3" t="s">
        <v>210</v>
      </c>
      <c r="C102" s="7" t="s">
        <v>211</v>
      </c>
      <c r="D102" s="7" t="s">
        <v>3</v>
      </c>
      <c r="E102" s="5">
        <v>217068</v>
      </c>
      <c r="F102" s="5">
        <v>249435</v>
      </c>
      <c r="G102" s="5">
        <v>263907</v>
      </c>
      <c r="H102" s="5">
        <v>274514</v>
      </c>
      <c r="I102" s="5">
        <v>294221</v>
      </c>
      <c r="J102" s="5">
        <v>314554</v>
      </c>
    </row>
    <row r="103" spans="1:10" x14ac:dyDescent="0.45">
      <c r="A103" s="3" t="s">
        <v>3</v>
      </c>
      <c r="B103" s="3" t="s">
        <v>212</v>
      </c>
      <c r="C103" s="7" t="s">
        <v>213</v>
      </c>
      <c r="D103" s="7" t="s">
        <v>3</v>
      </c>
      <c r="E103" s="5">
        <f t="shared" ref="E103:J103" si="51">IF(ISERROR(E101-E102),#N/A,E101-E102)</f>
        <v>168996</v>
      </c>
      <c r="F103" s="5">
        <f t="shared" si="51"/>
        <v>220387</v>
      </c>
      <c r="G103" s="5">
        <f t="shared" si="51"/>
        <v>250076</v>
      </c>
      <c r="H103" s="5">
        <f t="shared" si="51"/>
        <v>300271</v>
      </c>
      <c r="I103" s="5">
        <f t="shared" si="51"/>
        <v>343738</v>
      </c>
      <c r="J103" s="5">
        <f t="shared" si="51"/>
        <v>402370</v>
      </c>
    </row>
    <row r="104" spans="1:10" x14ac:dyDescent="0.45">
      <c r="A104" s="3" t="s">
        <v>3</v>
      </c>
      <c r="B104" s="3" t="s">
        <v>214</v>
      </c>
      <c r="C104" s="7" t="s">
        <v>215</v>
      </c>
      <c r="D104" s="7" t="s">
        <v>3</v>
      </c>
      <c r="E104" s="5">
        <v>129933</v>
      </c>
      <c r="F104" s="5">
        <v>172537</v>
      </c>
      <c r="G104" s="5">
        <v>211641</v>
      </c>
      <c r="H104" s="5">
        <v>232427</v>
      </c>
      <c r="I104" s="5">
        <v>242315</v>
      </c>
      <c r="J104" s="5">
        <v>273196</v>
      </c>
    </row>
    <row r="105" spans="1:10" x14ac:dyDescent="0.45">
      <c r="A105" s="3" t="s">
        <v>3</v>
      </c>
      <c r="B105" s="3" t="s">
        <v>216</v>
      </c>
      <c r="C105" s="7" t="s">
        <v>217</v>
      </c>
      <c r="D105" s="7" t="s">
        <v>3</v>
      </c>
      <c r="E105" s="5">
        <v>39063</v>
      </c>
      <c r="F105" s="5">
        <v>47850</v>
      </c>
      <c r="G105" s="5">
        <v>38435</v>
      </c>
      <c r="H105" s="5">
        <v>67844</v>
      </c>
      <c r="I105" s="5">
        <v>101423</v>
      </c>
      <c r="J105" s="5">
        <v>129174</v>
      </c>
    </row>
    <row r="106" spans="1:10" x14ac:dyDescent="0.45">
      <c r="A106" s="3" t="s">
        <v>3</v>
      </c>
      <c r="B106" s="3" t="s">
        <v>218</v>
      </c>
      <c r="C106" s="7" t="s">
        <v>219</v>
      </c>
      <c r="D106" s="7" t="s">
        <v>3</v>
      </c>
      <c r="E106" s="5">
        <v>16748</v>
      </c>
      <c r="F106" s="5">
        <v>23421</v>
      </c>
      <c r="G106" s="5">
        <v>25528</v>
      </c>
      <c r="H106" s="5">
        <v>30931</v>
      </c>
      <c r="I106" s="5">
        <v>31985</v>
      </c>
      <c r="J106" s="5">
        <v>42677</v>
      </c>
    </row>
    <row r="107" spans="1:10" x14ac:dyDescent="0.45">
      <c r="A107" s="3" t="s">
        <v>3</v>
      </c>
      <c r="B107" s="3" t="s">
        <v>220</v>
      </c>
      <c r="C107" s="7" t="s">
        <v>221</v>
      </c>
      <c r="D107" s="7" t="s">
        <v>3</v>
      </c>
      <c r="E107" s="5">
        <v>22315</v>
      </c>
      <c r="F107" s="5">
        <v>24429</v>
      </c>
      <c r="G107" s="5">
        <v>12907</v>
      </c>
      <c r="H107" s="5">
        <v>36913</v>
      </c>
      <c r="I107" s="5">
        <v>69438</v>
      </c>
      <c r="J107" s="5">
        <v>86497</v>
      </c>
    </row>
    <row r="108" spans="1:10" x14ac:dyDescent="0.45">
      <c r="A108" s="3" t="s">
        <v>3</v>
      </c>
      <c r="B108" s="3" t="s">
        <v>222</v>
      </c>
      <c r="C108" s="7" t="s">
        <v>223</v>
      </c>
      <c r="D108" s="7" t="s">
        <v>3</v>
      </c>
      <c r="E108" s="5">
        <v>1647</v>
      </c>
      <c r="F108" s="5">
        <v>1809</v>
      </c>
      <c r="G108" s="5">
        <v>2367</v>
      </c>
      <c r="H108" s="5">
        <v>3182</v>
      </c>
      <c r="I108" s="5">
        <v>2406</v>
      </c>
      <c r="J108" s="5">
        <v>2274</v>
      </c>
    </row>
    <row r="109" spans="1:10" x14ac:dyDescent="0.45">
      <c r="A109" s="3" t="s">
        <v>3</v>
      </c>
      <c r="B109" s="3" t="s">
        <v>224</v>
      </c>
      <c r="C109" s="7" t="s">
        <v>225</v>
      </c>
      <c r="D109" s="7" t="s">
        <v>3</v>
      </c>
      <c r="E109" s="5">
        <v>3526</v>
      </c>
      <c r="F109" s="5">
        <v>15535</v>
      </c>
      <c r="G109" s="5">
        <v>-15379</v>
      </c>
      <c r="H109" s="5">
        <v>3814</v>
      </c>
      <c r="I109" s="5">
        <v>2401</v>
      </c>
      <c r="J109" s="5">
        <v>13234</v>
      </c>
    </row>
    <row r="110" spans="1:10" x14ac:dyDescent="0.45">
      <c r="A110" s="3" t="s">
        <v>3</v>
      </c>
      <c r="B110" s="3" t="s">
        <v>226</v>
      </c>
      <c r="C110" s="7" t="s">
        <v>227</v>
      </c>
      <c r="D110" s="7" t="s">
        <v>3</v>
      </c>
      <c r="E110" s="5" t="e">
        <v>#N/A</v>
      </c>
      <c r="F110" s="5" t="e">
        <v>#N/A</v>
      </c>
      <c r="G110" s="5">
        <v>-1100</v>
      </c>
      <c r="H110" s="5">
        <v>0</v>
      </c>
      <c r="I110" s="5">
        <v>-920</v>
      </c>
      <c r="J110" s="5">
        <v>-700</v>
      </c>
    </row>
    <row r="111" spans="1:10" x14ac:dyDescent="0.45">
      <c r="A111" s="3" t="s">
        <v>3</v>
      </c>
      <c r="B111" s="3" t="s">
        <v>228</v>
      </c>
      <c r="C111" s="7" t="s">
        <v>229</v>
      </c>
      <c r="D111" s="7" t="s">
        <v>3</v>
      </c>
      <c r="E111" s="5">
        <v>24194</v>
      </c>
      <c r="F111" s="5">
        <v>38155</v>
      </c>
      <c r="G111" s="5">
        <v>-5939</v>
      </c>
      <c r="H111" s="5">
        <v>37545</v>
      </c>
      <c r="I111" s="5">
        <v>68513</v>
      </c>
      <c r="J111" s="5">
        <v>96757</v>
      </c>
    </row>
    <row r="112" spans="1:10" x14ac:dyDescent="0.45">
      <c r="A112" s="3" t="s">
        <v>3</v>
      </c>
      <c r="B112" s="3" t="s">
        <v>230</v>
      </c>
      <c r="C112" s="7" t="s">
        <v>231</v>
      </c>
      <c r="D112" s="7" t="s">
        <v>3</v>
      </c>
      <c r="E112" s="5">
        <v>2863</v>
      </c>
      <c r="F112" s="5">
        <v>4791</v>
      </c>
      <c r="G112" s="5">
        <v>-3217</v>
      </c>
      <c r="H112" s="5">
        <v>7120</v>
      </c>
      <c r="I112" s="5">
        <v>9265</v>
      </c>
      <c r="J112" s="5">
        <v>19087</v>
      </c>
    </row>
    <row r="113" spans="1:10" x14ac:dyDescent="0.45">
      <c r="A113" s="3" t="s">
        <v>3</v>
      </c>
      <c r="B113" s="3" t="s">
        <v>232</v>
      </c>
      <c r="C113" s="7" t="s">
        <v>233</v>
      </c>
      <c r="D113" s="7" t="s">
        <v>3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</row>
    <row r="114" spans="1:10" x14ac:dyDescent="0.45">
      <c r="A114" s="3" t="s">
        <v>3</v>
      </c>
      <c r="B114" s="3" t="s">
        <v>234</v>
      </c>
      <c r="C114" s="7" t="s">
        <v>235</v>
      </c>
      <c r="D114" s="7" t="s">
        <v>3</v>
      </c>
      <c r="E114" s="5">
        <v>21331</v>
      </c>
      <c r="F114" s="5">
        <v>33364</v>
      </c>
      <c r="G114" s="5">
        <v>-2722</v>
      </c>
      <c r="H114" s="5">
        <v>30425</v>
      </c>
      <c r="I114" s="5">
        <v>59248</v>
      </c>
      <c r="J114" s="5">
        <v>77670</v>
      </c>
    </row>
    <row r="115" spans="1:10" x14ac:dyDescent="0.45">
      <c r="A115" s="3" t="s">
        <v>3</v>
      </c>
      <c r="B115" s="3" t="s">
        <v>236</v>
      </c>
      <c r="C115" s="7" t="s">
        <v>237</v>
      </c>
      <c r="D115" s="7" t="s">
        <v>3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</row>
    <row r="116" spans="1:10" x14ac:dyDescent="0.45">
      <c r="A116" s="3" t="s">
        <v>3</v>
      </c>
      <c r="B116" s="3" t="s">
        <v>238</v>
      </c>
      <c r="C116" s="7" t="s">
        <v>239</v>
      </c>
      <c r="D116" s="7" t="s">
        <v>3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</row>
    <row r="117" spans="1:10" x14ac:dyDescent="0.45">
      <c r="A117" s="3" t="s">
        <v>3</v>
      </c>
      <c r="B117" s="3" t="s">
        <v>240</v>
      </c>
      <c r="C117" s="7" t="s">
        <v>241</v>
      </c>
      <c r="D117" s="7" t="s">
        <v>3</v>
      </c>
      <c r="E117" s="5">
        <v>21331</v>
      </c>
      <c r="F117" s="5">
        <v>33364</v>
      </c>
      <c r="G117" s="5">
        <v>-2722</v>
      </c>
      <c r="H117" s="5">
        <v>30425</v>
      </c>
      <c r="I117" s="5">
        <v>59248</v>
      </c>
      <c r="J117" s="5">
        <v>77670</v>
      </c>
    </row>
    <row r="118" spans="1:10" x14ac:dyDescent="0.45">
      <c r="A118" s="3" t="s">
        <v>3</v>
      </c>
      <c r="B118" s="3" t="s">
        <v>242</v>
      </c>
      <c r="C118" s="7" t="s">
        <v>243</v>
      </c>
      <c r="D118" s="7" t="s">
        <v>3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</row>
    <row r="119" spans="1:10" x14ac:dyDescent="0.45">
      <c r="A119" s="3" t="s">
        <v>3</v>
      </c>
      <c r="B119" s="3" t="s">
        <v>244</v>
      </c>
      <c r="C119" s="7" t="s">
        <v>245</v>
      </c>
      <c r="D119" s="7" t="s">
        <v>3</v>
      </c>
      <c r="E119" s="5">
        <v>2.1320000000000001</v>
      </c>
      <c r="F119" s="5">
        <v>3.298</v>
      </c>
      <c r="G119" s="5">
        <v>-0.27</v>
      </c>
      <c r="H119" s="5">
        <v>2.95</v>
      </c>
      <c r="I119" s="5">
        <v>5.66</v>
      </c>
      <c r="J119" s="5">
        <v>7.29</v>
      </c>
    </row>
    <row r="120" spans="1:10" x14ac:dyDescent="0.45">
      <c r="A120" s="3" t="s">
        <v>3</v>
      </c>
      <c r="B120" s="3" t="s">
        <v>246</v>
      </c>
      <c r="C120" s="7" t="s">
        <v>247</v>
      </c>
      <c r="D120" s="7" t="s">
        <v>3</v>
      </c>
      <c r="E120" s="5">
        <v>2.1320000000000001</v>
      </c>
      <c r="F120" s="5">
        <v>3.298</v>
      </c>
      <c r="G120" s="5">
        <v>-0.27</v>
      </c>
      <c r="H120" s="5">
        <v>2.95</v>
      </c>
      <c r="I120" s="5">
        <v>5.66</v>
      </c>
      <c r="J120" s="5">
        <v>7.29</v>
      </c>
    </row>
    <row r="121" spans="1:10" x14ac:dyDescent="0.45">
      <c r="A121" s="3" t="s">
        <v>3</v>
      </c>
      <c r="B121" s="3" t="s">
        <v>248</v>
      </c>
      <c r="C121" s="7" t="s">
        <v>249</v>
      </c>
      <c r="D121" s="7" t="s">
        <v>3</v>
      </c>
      <c r="E121" s="5">
        <v>2.0914999999999999</v>
      </c>
      <c r="F121" s="5">
        <v>3.2404999999999999</v>
      </c>
      <c r="G121" s="5">
        <v>-0.27</v>
      </c>
      <c r="H121" s="5">
        <v>2.9</v>
      </c>
      <c r="I121" s="5">
        <v>5.53</v>
      </c>
      <c r="J121" s="5">
        <v>7.17</v>
      </c>
    </row>
    <row r="122" spans="1:10" x14ac:dyDescent="0.45">
      <c r="A122" s="3" t="s">
        <v>3</v>
      </c>
      <c r="B122" s="3" t="s">
        <v>250</v>
      </c>
      <c r="C122" s="7" t="s">
        <v>251</v>
      </c>
      <c r="D122" s="7" t="s">
        <v>3</v>
      </c>
      <c r="E122" s="5">
        <v>2.0914999999999999</v>
      </c>
      <c r="F122" s="5">
        <v>3.2404999999999999</v>
      </c>
      <c r="G122" s="5">
        <v>-0.27</v>
      </c>
      <c r="H122" s="5">
        <v>2.9</v>
      </c>
      <c r="I122" s="5">
        <v>5.53</v>
      </c>
      <c r="J122" s="5">
        <v>7.17</v>
      </c>
    </row>
    <row r="123" spans="1:10" x14ac:dyDescent="0.45">
      <c r="A123" s="3" t="s">
        <v>3</v>
      </c>
      <c r="B123" s="3" t="s">
        <v>252</v>
      </c>
      <c r="C123" s="7" t="s">
        <v>253</v>
      </c>
      <c r="D123" s="7" t="s">
        <v>3</v>
      </c>
      <c r="E123" s="5">
        <v>10000</v>
      </c>
      <c r="F123" s="5">
        <v>10120</v>
      </c>
      <c r="G123" s="5">
        <v>10189</v>
      </c>
      <c r="H123" s="5">
        <v>10304</v>
      </c>
      <c r="I123" s="5">
        <v>10473</v>
      </c>
      <c r="J123" s="5">
        <v>10656</v>
      </c>
    </row>
    <row r="124" spans="1:10" x14ac:dyDescent="0.45">
      <c r="A124" s="3" t="s">
        <v>3</v>
      </c>
      <c r="B124" s="3" t="s">
        <v>254</v>
      </c>
      <c r="C124" s="7" t="s">
        <v>255</v>
      </c>
      <c r="D124" s="7" t="s">
        <v>3</v>
      </c>
      <c r="E124" s="5">
        <v>10200</v>
      </c>
      <c r="F124" s="5">
        <v>10300</v>
      </c>
      <c r="G124" s="5">
        <v>10189</v>
      </c>
      <c r="H124" s="5">
        <v>10492</v>
      </c>
      <c r="I124" s="5">
        <v>10721</v>
      </c>
      <c r="J124" s="5">
        <v>10827</v>
      </c>
    </row>
    <row r="125" spans="1:10" x14ac:dyDescent="0.45">
      <c r="A125" s="3" t="s">
        <v>3</v>
      </c>
      <c r="B125" s="3" t="s">
        <v>256</v>
      </c>
      <c r="C125" s="7" t="s">
        <v>257</v>
      </c>
      <c r="D125" s="7" t="s">
        <v>3</v>
      </c>
      <c r="E125" s="5">
        <v>10060</v>
      </c>
      <c r="F125" s="5">
        <v>10180</v>
      </c>
      <c r="G125" s="5">
        <v>10242</v>
      </c>
      <c r="H125" s="5">
        <v>10383</v>
      </c>
      <c r="I125" s="5">
        <v>10593</v>
      </c>
      <c r="J125" s="5">
        <v>10731</v>
      </c>
    </row>
    <row r="126" spans="1:10" x14ac:dyDescent="0.45">
      <c r="A126" s="3" t="s">
        <v>3</v>
      </c>
      <c r="B126" s="3" t="s">
        <v>258</v>
      </c>
      <c r="C126" s="7" t="s">
        <v>259</v>
      </c>
      <c r="D126" s="7" t="s">
        <v>3</v>
      </c>
      <c r="E126" s="5">
        <v>1</v>
      </c>
      <c r="F126" s="5">
        <v>1</v>
      </c>
      <c r="G126" s="5">
        <v>1</v>
      </c>
      <c r="H126" s="5">
        <v>1</v>
      </c>
      <c r="I126" s="5">
        <v>1</v>
      </c>
      <c r="J126" s="5">
        <v>1</v>
      </c>
    </row>
    <row r="127" spans="1:10" x14ac:dyDescent="0.45">
      <c r="A127" s="3" t="s">
        <v>3</v>
      </c>
      <c r="B127" s="3" t="s">
        <v>260</v>
      </c>
      <c r="C127" s="7" t="s">
        <v>261</v>
      </c>
      <c r="D127" s="7" t="s">
        <v>3</v>
      </c>
      <c r="E127" s="5">
        <v>66064</v>
      </c>
      <c r="F127" s="5">
        <v>46327</v>
      </c>
      <c r="G127" s="5">
        <v>46752</v>
      </c>
      <c r="H127" s="5">
        <v>84946</v>
      </c>
      <c r="I127" s="5">
        <v>115877</v>
      </c>
      <c r="J127" s="5">
        <v>139514</v>
      </c>
    </row>
    <row r="128" spans="1:10" x14ac:dyDescent="0.45">
      <c r="A128" s="3" t="s">
        <v>3</v>
      </c>
      <c r="B128" s="3" t="s">
        <v>262</v>
      </c>
      <c r="C128" s="7" t="s">
        <v>263</v>
      </c>
      <c r="D128" s="7" t="s">
        <v>3</v>
      </c>
      <c r="E128" s="5" t="e">
        <v>#N/A</v>
      </c>
      <c r="F128" s="5" t="e">
        <v>#N/A</v>
      </c>
      <c r="G128" s="5" t="e">
        <v>#N/A</v>
      </c>
      <c r="H128" s="5" t="e">
        <v>#N/A</v>
      </c>
      <c r="I128" s="5" t="e">
        <v>#N/A</v>
      </c>
      <c r="J128" s="5" t="e">
        <v>#N/A</v>
      </c>
    </row>
    <row r="129" spans="1:10" x14ac:dyDescent="0.45">
      <c r="A129" s="3" t="s">
        <v>3</v>
      </c>
      <c r="B129" s="3" t="s">
        <v>264</v>
      </c>
      <c r="C129" s="7" t="s">
        <v>265</v>
      </c>
      <c r="D129" s="7" t="s">
        <v>3</v>
      </c>
      <c r="E129" s="5" t="e">
        <v>#N/A</v>
      </c>
      <c r="F129" s="5" t="e">
        <v>#N/A</v>
      </c>
      <c r="G129" s="5" t="e">
        <v>#N/A</v>
      </c>
      <c r="H129" s="5" t="e">
        <v>#N/A</v>
      </c>
      <c r="I129" s="5" t="e">
        <v>#N/A</v>
      </c>
      <c r="J129" s="5" t="e">
        <v>#N/A</v>
      </c>
    </row>
    <row r="130" spans="1:10" x14ac:dyDescent="0.45">
      <c r="A130" s="3" t="s">
        <v>3</v>
      </c>
      <c r="B130" s="3" t="s">
        <v>266</v>
      </c>
      <c r="C130" s="7" t="s">
        <v>267</v>
      </c>
      <c r="D130" s="7" t="s">
        <v>3</v>
      </c>
      <c r="E130" s="5">
        <v>40140</v>
      </c>
      <c r="F130" s="5">
        <v>61053</v>
      </c>
      <c r="G130" s="5">
        <v>63645</v>
      </c>
      <c r="H130" s="5">
        <v>52729</v>
      </c>
      <c r="I130" s="5">
        <v>82999</v>
      </c>
      <c r="J130" s="5">
        <v>131819</v>
      </c>
    </row>
    <row r="131" spans="1:10" x14ac:dyDescent="0.45">
      <c r="A131" s="3" t="s">
        <v>3</v>
      </c>
      <c r="B131" s="3" t="s">
        <v>268</v>
      </c>
      <c r="C131" s="7" t="s">
        <v>269</v>
      </c>
      <c r="D131" s="7" t="s">
        <v>3</v>
      </c>
      <c r="E131" s="5" t="e">
        <v>#N/A</v>
      </c>
      <c r="F131" s="5" t="e">
        <v>#N/A</v>
      </c>
      <c r="G131" s="5" t="e">
        <v>#N/A</v>
      </c>
      <c r="H131" s="5" t="e">
        <v>#N/A</v>
      </c>
      <c r="I131" s="5" t="e">
        <v>#N/A</v>
      </c>
      <c r="J131" s="5" t="e">
        <v>#N/A</v>
      </c>
    </row>
    <row r="132" spans="1:10" x14ac:dyDescent="0.45">
      <c r="A132" s="3" t="s">
        <v>3</v>
      </c>
      <c r="B132" s="3" t="s">
        <v>270</v>
      </c>
      <c r="C132" s="7" t="s">
        <v>271</v>
      </c>
      <c r="D132" s="7" t="s">
        <v>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</row>
    <row r="133" spans="1:10" x14ac:dyDescent="0.45">
      <c r="A133" s="3" t="s">
        <v>3</v>
      </c>
      <c r="B133" s="3" t="s">
        <v>272</v>
      </c>
      <c r="C133" s="7" t="s">
        <v>273</v>
      </c>
      <c r="D133" s="7" t="s">
        <v>3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</row>
    <row r="134" spans="1:10" x14ac:dyDescent="0.45">
      <c r="A134" s="3" t="s">
        <v>3</v>
      </c>
      <c r="B134" s="3" t="s">
        <v>274</v>
      </c>
      <c r="C134" s="7" t="s">
        <v>275</v>
      </c>
      <c r="D134" s="7" t="s">
        <v>3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</row>
    <row r="135" spans="1:10" x14ac:dyDescent="0.45">
      <c r="A135" s="3" t="s">
        <v>3</v>
      </c>
      <c r="B135" s="3" t="s">
        <v>276</v>
      </c>
      <c r="C135" s="7" t="s">
        <v>277</v>
      </c>
      <c r="D135" s="7" t="s">
        <v>3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</row>
    <row r="136" spans="1:10" x14ac:dyDescent="0.45">
      <c r="A136" s="3" t="s">
        <v>3</v>
      </c>
      <c r="B136" s="3" t="s">
        <v>278</v>
      </c>
      <c r="C136" s="7" t="s">
        <v>279</v>
      </c>
      <c r="D136" s="7" t="s">
        <v>3</v>
      </c>
      <c r="E136" s="5">
        <v>162.84649999999999</v>
      </c>
      <c r="F136" s="5">
        <v>166.71700000000001</v>
      </c>
      <c r="G136" s="5">
        <v>84</v>
      </c>
      <c r="H136" s="5">
        <v>151.94</v>
      </c>
      <c r="I136" s="5">
        <v>219.39</v>
      </c>
      <c r="J136" s="5">
        <v>230.82</v>
      </c>
    </row>
    <row r="137" spans="1:10" x14ac:dyDescent="0.45">
      <c r="A137" s="3" t="s">
        <v>3</v>
      </c>
      <c r="B137" s="3" t="s">
        <v>280</v>
      </c>
      <c r="C137" s="7" t="s">
        <v>281</v>
      </c>
      <c r="D137" s="7" t="s">
        <v>3</v>
      </c>
      <c r="E137" s="5">
        <v>162.84649999999999</v>
      </c>
      <c r="F137" s="5">
        <v>166.71700000000001</v>
      </c>
      <c r="G137" s="5">
        <v>84</v>
      </c>
      <c r="H137" s="5">
        <v>151.94</v>
      </c>
      <c r="I137" s="5">
        <v>219.39</v>
      </c>
      <c r="J137" s="5">
        <v>230.82</v>
      </c>
    </row>
    <row r="138" spans="1:10" x14ac:dyDescent="0.45">
      <c r="A138" s="3" t="s">
        <v>3</v>
      </c>
      <c r="B138" s="3" t="s">
        <v>282</v>
      </c>
      <c r="C138" s="7" t="s">
        <v>283</v>
      </c>
      <c r="D138" s="7" t="s">
        <v>3</v>
      </c>
      <c r="E138" s="5">
        <v>1100</v>
      </c>
      <c r="F138" s="5">
        <v>1100</v>
      </c>
      <c r="G138" s="5">
        <v>1400</v>
      </c>
      <c r="H138" s="5">
        <v>1700</v>
      </c>
      <c r="I138" s="5">
        <v>2000</v>
      </c>
      <c r="J138" s="5">
        <v>2400</v>
      </c>
    </row>
    <row r="139" spans="1:10" x14ac:dyDescent="0.45">
      <c r="A139" s="3" t="s">
        <v>3</v>
      </c>
      <c r="B139" s="3" t="s">
        <v>284</v>
      </c>
      <c r="C139" s="7" t="s">
        <v>285</v>
      </c>
      <c r="D139" s="7" t="s">
        <v>3</v>
      </c>
      <c r="E139" s="5">
        <v>10900</v>
      </c>
      <c r="F139" s="5">
        <v>16900</v>
      </c>
      <c r="G139" s="5">
        <v>20600</v>
      </c>
      <c r="H139" s="5">
        <v>20300</v>
      </c>
      <c r="I139" s="5">
        <v>21400</v>
      </c>
      <c r="J139" s="5">
        <v>23500</v>
      </c>
    </row>
    <row r="140" spans="1:10" x14ac:dyDescent="0.45">
      <c r="A140" s="3" t="s">
        <v>3</v>
      </c>
      <c r="B140" s="3" t="s">
        <v>286</v>
      </c>
      <c r="C140" s="7" t="s">
        <v>287</v>
      </c>
      <c r="D140" s="7" t="s">
        <v>3</v>
      </c>
      <c r="E140" s="5">
        <v>42740</v>
      </c>
      <c r="F140" s="5">
        <v>56052</v>
      </c>
      <c r="G140" s="5">
        <v>73213</v>
      </c>
      <c r="H140" s="5">
        <v>85622</v>
      </c>
      <c r="I140" s="5">
        <v>88544</v>
      </c>
      <c r="J140" s="5">
        <v>108521</v>
      </c>
    </row>
    <row r="141" spans="1:10" x14ac:dyDescent="0.45">
      <c r="A141" s="3" t="s">
        <v>3</v>
      </c>
      <c r="B141" s="3" t="s">
        <v>288</v>
      </c>
      <c r="C141" s="7" t="s">
        <v>289</v>
      </c>
      <c r="D141" s="7" t="s">
        <v>3</v>
      </c>
      <c r="E141" s="5">
        <f t="shared" ref="E141:J141" si="52">IF(OR(E111&lt;=0,E112&lt;=0),0,IF(E112/E111&gt;=0.999,#N/A,E112/E111))</f>
        <v>0.11833512441101099</v>
      </c>
      <c r="F141" s="5">
        <f t="shared" si="52"/>
        <v>0.12556676713405845</v>
      </c>
      <c r="G141" s="5">
        <f t="shared" si="52"/>
        <v>0</v>
      </c>
      <c r="H141" s="5">
        <f t="shared" si="52"/>
        <v>0.1896390997469703</v>
      </c>
      <c r="I141" s="5">
        <f t="shared" si="52"/>
        <v>0.13522981040094581</v>
      </c>
      <c r="J141" s="5">
        <f t="shared" si="52"/>
        <v>0.19726738117138812</v>
      </c>
    </row>
    <row r="142" spans="1:10" x14ac:dyDescent="0.45">
      <c r="A142" s="3" t="s">
        <v>3</v>
      </c>
      <c r="B142" s="3" t="s">
        <v>290</v>
      </c>
      <c r="C142" s="7" t="s">
        <v>291</v>
      </c>
      <c r="D142" s="7" t="s">
        <v>3</v>
      </c>
      <c r="E142" s="5">
        <f t="shared" ref="E142:J142" si="53">IF(E126=1,E127,E128-E129)</f>
        <v>66064</v>
      </c>
      <c r="F142" s="5">
        <f t="shared" si="53"/>
        <v>46327</v>
      </c>
      <c r="G142" s="5">
        <f t="shared" si="53"/>
        <v>46752</v>
      </c>
      <c r="H142" s="5">
        <f t="shared" si="53"/>
        <v>84946</v>
      </c>
      <c r="I142" s="5">
        <f t="shared" si="53"/>
        <v>115877</v>
      </c>
      <c r="J142" s="5">
        <f t="shared" si="53"/>
        <v>139514</v>
      </c>
    </row>
    <row r="143" spans="1:10" x14ac:dyDescent="0.45">
      <c r="A143" s="3" t="s">
        <v>3</v>
      </c>
      <c r="B143" s="3" t="s">
        <v>292</v>
      </c>
      <c r="C143" s="7" t="s">
        <v>293</v>
      </c>
      <c r="D143" s="7" t="s">
        <v>3</v>
      </c>
      <c r="E143" s="5" t="e">
        <f t="shared" ref="E143:J143" si="54">IF(ISERROR(E142+E131-E130+((1-E141)*E108)),#N/A,E142+E131-E130+((1-E141)*E108))</f>
        <v>#N/A</v>
      </c>
      <c r="F143" s="5" t="e">
        <f t="shared" si="54"/>
        <v>#N/A</v>
      </c>
      <c r="G143" s="5" t="e">
        <f t="shared" si="54"/>
        <v>#N/A</v>
      </c>
      <c r="H143" s="5" t="e">
        <f t="shared" si="54"/>
        <v>#N/A</v>
      </c>
      <c r="I143" s="5" t="e">
        <f t="shared" si="54"/>
        <v>#N/A</v>
      </c>
      <c r="J143" s="5" t="e">
        <f t="shared" si="54"/>
        <v>#N/A</v>
      </c>
    </row>
    <row r="144" spans="1:10" x14ac:dyDescent="0.45">
      <c r="A144" s="3" t="s">
        <v>3</v>
      </c>
      <c r="B144" s="3" t="s">
        <v>294</v>
      </c>
      <c r="C144" s="7" t="s">
        <v>295</v>
      </c>
      <c r="D144" s="7" t="s">
        <v>3</v>
      </c>
      <c r="E144" s="5" t="e">
        <f t="shared" ref="E144:J144" si="55">IF(ISERROR(E143-E95+D95-E92+D92-E89+D89-E86+D86),#N/A,E143-E95+D95-E92+D92-E89+D89-E86+D86)</f>
        <v>#N/A</v>
      </c>
      <c r="F144" s="5" t="e">
        <f t="shared" si="55"/>
        <v>#N/A</v>
      </c>
      <c r="G144" s="5" t="e">
        <f t="shared" si="55"/>
        <v>#N/A</v>
      </c>
      <c r="H144" s="5" t="e">
        <f t="shared" si="55"/>
        <v>#N/A</v>
      </c>
      <c r="I144" s="5" t="e">
        <f t="shared" si="55"/>
        <v>#N/A</v>
      </c>
      <c r="J144" s="5" t="e">
        <f t="shared" si="55"/>
        <v>#N/A</v>
      </c>
    </row>
    <row r="145" spans="1:10" ht="25.2" x14ac:dyDescent="0.45">
      <c r="A145" s="7" t="s">
        <v>296</v>
      </c>
      <c r="B145" s="7" t="s">
        <v>297</v>
      </c>
      <c r="C145" s="7" t="s">
        <v>298</v>
      </c>
      <c r="D145" s="7" t="s">
        <v>299</v>
      </c>
      <c r="E145" s="7" t="s">
        <v>299</v>
      </c>
      <c r="F145" s="7" t="s">
        <v>299</v>
      </c>
      <c r="G145" s="7" t="s">
        <v>299</v>
      </c>
      <c r="H145" s="7" t="s">
        <v>299</v>
      </c>
      <c r="I145" s="7" t="s">
        <v>299</v>
      </c>
      <c r="J145" s="7" t="s">
        <v>299</v>
      </c>
    </row>
    <row r="148" spans="1:10" x14ac:dyDescent="0.45">
      <c r="A148" s="3" t="s">
        <v>6</v>
      </c>
      <c r="B148" s="3" t="s">
        <v>7</v>
      </c>
    </row>
    <row r="149" spans="1:10" x14ac:dyDescent="0.45">
      <c r="A149" s="3"/>
      <c r="B149" s="3" t="s">
        <v>300</v>
      </c>
    </row>
    <row r="150" spans="1:10" x14ac:dyDescent="0.45">
      <c r="A150" s="3"/>
      <c r="B150" s="3"/>
      <c r="C150" s="3"/>
    </row>
    <row r="151" spans="1:10" x14ac:dyDescent="0.45">
      <c r="A151" s="3"/>
      <c r="B151" s="3"/>
      <c r="C151" s="3"/>
      <c r="D151" s="5" t="s">
        <v>15</v>
      </c>
      <c r="E151" s="6" t="s">
        <v>16</v>
      </c>
      <c r="F151" s="6" t="s">
        <v>17</v>
      </c>
      <c r="G151" s="6" t="s">
        <v>18</v>
      </c>
      <c r="H151" s="6" t="s">
        <v>19</v>
      </c>
      <c r="I151" s="6" t="s">
        <v>20</v>
      </c>
      <c r="J151" s="6" t="s">
        <v>21</v>
      </c>
    </row>
    <row r="152" spans="1:10" x14ac:dyDescent="0.45">
      <c r="A152" s="3"/>
      <c r="B152" s="3"/>
      <c r="C152" s="7" t="s">
        <v>22</v>
      </c>
      <c r="D152" s="5" t="s">
        <v>23</v>
      </c>
      <c r="E152" s="7" t="s">
        <v>301</v>
      </c>
      <c r="F152" s="7" t="s">
        <v>302</v>
      </c>
      <c r="G152" s="7" t="s">
        <v>303</v>
      </c>
      <c r="H152" s="7" t="s">
        <v>304</v>
      </c>
      <c r="I152" s="7" t="s">
        <v>305</v>
      </c>
      <c r="J152" s="7" t="s">
        <v>306</v>
      </c>
    </row>
    <row r="153" spans="1:10" x14ac:dyDescent="0.45">
      <c r="A153" s="7" t="s">
        <v>30</v>
      </c>
      <c r="B153" s="7" t="s">
        <v>31</v>
      </c>
      <c r="C153" s="7" t="s">
        <v>32</v>
      </c>
      <c r="D153" s="7" t="s">
        <v>33</v>
      </c>
      <c r="E153" s="7" t="s">
        <v>33</v>
      </c>
      <c r="F153" s="7" t="s">
        <v>33</v>
      </c>
      <c r="G153" s="7" t="s">
        <v>33</v>
      </c>
      <c r="H153" s="7" t="s">
        <v>33</v>
      </c>
      <c r="I153" s="7" t="s">
        <v>33</v>
      </c>
      <c r="J153" s="7" t="s">
        <v>33</v>
      </c>
    </row>
    <row r="154" spans="1:10" x14ac:dyDescent="0.45">
      <c r="A154" s="3" t="s">
        <v>6</v>
      </c>
      <c r="B154" s="3" t="s">
        <v>34</v>
      </c>
      <c r="C154" s="7" t="s">
        <v>35</v>
      </c>
      <c r="D154" s="7" t="s">
        <v>36</v>
      </c>
      <c r="E154" s="5">
        <f t="shared" ref="E154:J154" si="56">IF(ISERROR(E221/E246),#N/A,E221/E246)</f>
        <v>4.5372245384157237</v>
      </c>
      <c r="F154" s="5">
        <f t="shared" si="56"/>
        <v>3.5539947322212466</v>
      </c>
      <c r="G154" s="5">
        <f t="shared" si="56"/>
        <v>3.2015156734412678</v>
      </c>
      <c r="H154" s="5">
        <f t="shared" si="56"/>
        <v>3.1010441226002019</v>
      </c>
      <c r="I154" s="5">
        <f t="shared" si="56"/>
        <v>3.4232365145228214</v>
      </c>
      <c r="J154" s="5">
        <f t="shared" si="56"/>
        <v>3.0571527537235883</v>
      </c>
    </row>
    <row r="155" spans="1:10" x14ac:dyDescent="0.45">
      <c r="A155" s="3" t="s">
        <v>6</v>
      </c>
      <c r="B155" s="3" t="s">
        <v>37</v>
      </c>
      <c r="C155" s="7" t="s">
        <v>38</v>
      </c>
      <c r="D155" s="7" t="s">
        <v>36</v>
      </c>
      <c r="E155" s="5">
        <f t="shared" ref="E155:J155" si="57">IF(ISERROR(E222/E246),#N/A,E222/E246)</f>
        <v>1.1643835616438356</v>
      </c>
      <c r="F155" s="5">
        <f t="shared" si="57"/>
        <v>1.0539947322212466</v>
      </c>
      <c r="G155" s="5">
        <f t="shared" si="57"/>
        <v>0.9307612814330003</v>
      </c>
      <c r="H155" s="5">
        <f t="shared" si="57"/>
        <v>1.0616369147861233</v>
      </c>
      <c r="I155" s="5">
        <f t="shared" si="57"/>
        <v>1.3889098453413806</v>
      </c>
      <c r="J155" s="5">
        <f t="shared" si="57"/>
        <v>1.282646345687565</v>
      </c>
    </row>
    <row r="156" spans="1:10" x14ac:dyDescent="0.45">
      <c r="A156" s="3" t="s">
        <v>6</v>
      </c>
      <c r="B156" s="3" t="s">
        <v>39</v>
      </c>
      <c r="C156" s="7" t="s">
        <v>40</v>
      </c>
      <c r="D156" s="7" t="s">
        <v>36</v>
      </c>
      <c r="E156" s="5">
        <f t="shared" ref="E156:J156" si="58">IF(ISERROR((E221-E222)/E246),#N/A,(E221-E222)/E246)</f>
        <v>3.3728409767718879</v>
      </c>
      <c r="F156" s="5">
        <f t="shared" si="58"/>
        <v>2.5</v>
      </c>
      <c r="G156" s="5">
        <f t="shared" si="58"/>
        <v>2.2707543920082673</v>
      </c>
      <c r="H156" s="5">
        <f t="shared" si="58"/>
        <v>2.039407207814079</v>
      </c>
      <c r="I156" s="5">
        <f t="shared" si="58"/>
        <v>2.034326669181441</v>
      </c>
      <c r="J156" s="5">
        <f t="shared" si="58"/>
        <v>1.7745064080360236</v>
      </c>
    </row>
    <row r="157" spans="1:10" x14ac:dyDescent="0.45">
      <c r="A157" s="3" t="s">
        <v>6</v>
      </c>
      <c r="B157" s="3" t="s">
        <v>41</v>
      </c>
      <c r="C157" s="7" t="s">
        <v>42</v>
      </c>
      <c r="D157" s="7" t="s">
        <v>43</v>
      </c>
      <c r="E157" s="5">
        <f t="shared" ref="E157:J157" si="59">IF(ISERROR(E220/E231),#N/A,E220/E231)</f>
        <v>1.2347134476534296</v>
      </c>
      <c r="F157" s="5">
        <f t="shared" si="59"/>
        <v>1.04874242702405</v>
      </c>
      <c r="G157" s="5">
        <f t="shared" si="59"/>
        <v>1.0194662237843266</v>
      </c>
      <c r="H157" s="5">
        <f t="shared" si="59"/>
        <v>1.0917351958244152</v>
      </c>
      <c r="I157" s="5">
        <f t="shared" si="59"/>
        <v>1.0624374553252323</v>
      </c>
      <c r="J157" s="5">
        <f t="shared" si="59"/>
        <v>0.760331914435045</v>
      </c>
    </row>
    <row r="158" spans="1:10" x14ac:dyDescent="0.45">
      <c r="A158" s="3" t="s">
        <v>6</v>
      </c>
      <c r="B158" s="3" t="s">
        <v>44</v>
      </c>
      <c r="C158" s="7" t="s">
        <v>45</v>
      </c>
      <c r="D158" s="7" t="s">
        <v>43</v>
      </c>
      <c r="E158" s="5">
        <f t="shared" ref="E158:J158" si="60">IF(ISERROR(E217/E231),#N/A,E217/E231)</f>
        <v>0.67497743682310474</v>
      </c>
      <c r="F158" s="5">
        <f t="shared" si="60"/>
        <v>0.48361483385349735</v>
      </c>
      <c r="G158" s="5">
        <f t="shared" si="60"/>
        <v>0.4831022362983276</v>
      </c>
      <c r="H158" s="5">
        <f t="shared" si="60"/>
        <v>0.53298787127783409</v>
      </c>
      <c r="I158" s="5">
        <f t="shared" si="60"/>
        <v>0.50150107219442464</v>
      </c>
      <c r="J158" s="5">
        <f t="shared" si="60"/>
        <v>0.25769168597445985</v>
      </c>
    </row>
    <row r="159" spans="1:10" x14ac:dyDescent="0.45">
      <c r="A159" s="3" t="s">
        <v>6</v>
      </c>
      <c r="B159" s="3" t="s">
        <v>46</v>
      </c>
      <c r="C159" s="7" t="s">
        <v>47</v>
      </c>
      <c r="D159" s="7" t="s">
        <v>43</v>
      </c>
      <c r="E159" s="5" t="e">
        <f t="shared" ref="E159:J159" si="61">IF(ISERROR(E241/((E218+D218)/2)),#N/A,E241/((E218+D218)/2))</f>
        <v>#N/A</v>
      </c>
      <c r="F159" s="5">
        <f t="shared" si="61"/>
        <v>2.943228530163315</v>
      </c>
      <c r="G159" s="5">
        <f t="shared" si="61"/>
        <v>3.0596272079633065</v>
      </c>
      <c r="H159" s="5">
        <f t="shared" si="61"/>
        <v>3.1446614642067754</v>
      </c>
      <c r="I159" s="5">
        <f t="shared" si="61"/>
        <v>3.2445738259343293</v>
      </c>
      <c r="J159" s="5">
        <f t="shared" si="61"/>
        <v>3.159716938061178</v>
      </c>
    </row>
    <row r="160" spans="1:10" x14ac:dyDescent="0.45">
      <c r="A160" s="3" t="s">
        <v>6</v>
      </c>
      <c r="B160" s="3" t="s">
        <v>48</v>
      </c>
      <c r="C160" s="7" t="s">
        <v>49</v>
      </c>
      <c r="D160" s="7" t="s">
        <v>43</v>
      </c>
      <c r="E160" s="5" t="e">
        <f t="shared" ref="E160:J160" si="62">IF(ISERROR(360/E159),#N/A,360/E159)</f>
        <v>#N/A</v>
      </c>
      <c r="F160" s="5">
        <f t="shared" si="62"/>
        <v>122.31466102974484</v>
      </c>
      <c r="G160" s="5">
        <f t="shared" si="62"/>
        <v>117.66139321255422</v>
      </c>
      <c r="H160" s="5">
        <f t="shared" si="62"/>
        <v>114.47973147430932</v>
      </c>
      <c r="I160" s="5">
        <f t="shared" si="62"/>
        <v>110.95447948278137</v>
      </c>
      <c r="J160" s="5">
        <f t="shared" si="62"/>
        <v>113.9342564720048</v>
      </c>
    </row>
    <row r="161" spans="1:10" x14ac:dyDescent="0.45">
      <c r="A161" s="3" t="s">
        <v>6</v>
      </c>
      <c r="B161" s="3" t="s">
        <v>50</v>
      </c>
      <c r="C161" s="7" t="s">
        <v>51</v>
      </c>
      <c r="D161" s="7" t="s">
        <v>43</v>
      </c>
      <c r="E161" s="5" t="e">
        <f t="shared" ref="E161:J161" si="63">IF(ISERROR(E278/((E218+D218)/2)),#N/A,E278/((E218+D218)/2))</f>
        <v>#N/A</v>
      </c>
      <c r="F161" s="5" t="e">
        <f t="shared" si="63"/>
        <v>#N/A</v>
      </c>
      <c r="G161" s="5" t="e">
        <f t="shared" si="63"/>
        <v>#N/A</v>
      </c>
      <c r="H161" s="5" t="e">
        <f t="shared" si="63"/>
        <v>#N/A</v>
      </c>
      <c r="I161" s="5" t="e">
        <f t="shared" si="63"/>
        <v>#N/A</v>
      </c>
      <c r="J161" s="5" t="e">
        <f t="shared" si="63"/>
        <v>#N/A</v>
      </c>
    </row>
    <row r="162" spans="1:10" x14ac:dyDescent="0.45">
      <c r="A162" s="3" t="s">
        <v>6</v>
      </c>
      <c r="B162" s="3" t="s">
        <v>52</v>
      </c>
      <c r="C162" s="7" t="s">
        <v>53</v>
      </c>
      <c r="D162" s="7" t="s">
        <v>43</v>
      </c>
      <c r="E162" s="5" t="e">
        <f t="shared" ref="E162:J162" si="64">IF(ISERROR(E242/((E219+D219)/2)),#N/A,E242/((E219+D219)/2))</f>
        <v>#N/A</v>
      </c>
      <c r="F162" s="5" t="e">
        <f t="shared" si="64"/>
        <v>#N/A</v>
      </c>
      <c r="G162" s="5" t="e">
        <f t="shared" si="64"/>
        <v>#N/A</v>
      </c>
      <c r="H162" s="5" t="e">
        <f t="shared" si="64"/>
        <v>#N/A</v>
      </c>
      <c r="I162" s="5" t="e">
        <f t="shared" si="64"/>
        <v>#N/A</v>
      </c>
      <c r="J162" s="5" t="e">
        <f t="shared" si="64"/>
        <v>#N/A</v>
      </c>
    </row>
    <row r="163" spans="1:10" x14ac:dyDescent="0.45">
      <c r="A163" s="3" t="s">
        <v>6</v>
      </c>
      <c r="B163" s="3" t="s">
        <v>54</v>
      </c>
      <c r="C163" s="7" t="s">
        <v>55</v>
      </c>
      <c r="D163" s="7" t="s">
        <v>43</v>
      </c>
      <c r="E163" s="5" t="e">
        <f t="shared" ref="E163:J163" si="65">IF(ISERROR(360/E162),#N/A,360/E162)</f>
        <v>#N/A</v>
      </c>
      <c r="F163" s="5" t="e">
        <f t="shared" si="65"/>
        <v>#N/A</v>
      </c>
      <c r="G163" s="5" t="e">
        <f t="shared" si="65"/>
        <v>#N/A</v>
      </c>
      <c r="H163" s="5" t="e">
        <f t="shared" si="65"/>
        <v>#N/A</v>
      </c>
      <c r="I163" s="5" t="e">
        <f t="shared" si="65"/>
        <v>#N/A</v>
      </c>
      <c r="J163" s="5" t="e">
        <f t="shared" si="65"/>
        <v>#N/A</v>
      </c>
    </row>
    <row r="164" spans="1:10" x14ac:dyDescent="0.45">
      <c r="A164" s="3" t="s">
        <v>6</v>
      </c>
      <c r="B164" s="3" t="s">
        <v>56</v>
      </c>
      <c r="C164" s="7" t="s">
        <v>57</v>
      </c>
      <c r="D164" s="7" t="s">
        <v>43</v>
      </c>
      <c r="E164" s="5">
        <f t="shared" ref="E164:J164" si="66">IF(ISERROR((E217+E218)/E231),#N/A,(E217+E218)/E231)</f>
        <v>1.1410762635379061</v>
      </c>
      <c r="F164" s="5">
        <f t="shared" si="66"/>
        <v>0.93060400220304751</v>
      </c>
      <c r="G164" s="5">
        <f t="shared" si="66"/>
        <v>0.89849754741029697</v>
      </c>
      <c r="H164" s="5">
        <f t="shared" si="66"/>
        <v>0.9615861214374225</v>
      </c>
      <c r="I164" s="5">
        <f t="shared" si="66"/>
        <v>0.92841315225160825</v>
      </c>
      <c r="J164" s="5">
        <f t="shared" si="66"/>
        <v>0.64400021552885389</v>
      </c>
    </row>
    <row r="165" spans="1:10" x14ac:dyDescent="0.45">
      <c r="A165" s="3" t="s">
        <v>6</v>
      </c>
      <c r="B165" s="3" t="s">
        <v>58</v>
      </c>
      <c r="C165" s="7" t="s">
        <v>59</v>
      </c>
      <c r="D165" s="7" t="s">
        <v>60</v>
      </c>
      <c r="E165" s="5" t="e">
        <f t="shared" ref="E165:J165" si="67">IF(ISERROR(E178/E179),#N/A,E178/E179)</f>
        <v>#N/A</v>
      </c>
      <c r="F165" s="5">
        <f t="shared" si="67"/>
        <v>1.4176208938302082</v>
      </c>
      <c r="G165" s="5">
        <f t="shared" si="67"/>
        <v>1.1488806202101112</v>
      </c>
      <c r="H165" s="5" t="e">
        <f t="shared" si="67"/>
        <v>#N/A</v>
      </c>
      <c r="I165" s="5">
        <f t="shared" si="67"/>
        <v>1.6189355658869029</v>
      </c>
      <c r="J165" s="5">
        <f t="shared" si="67"/>
        <v>1.7300331584216921</v>
      </c>
    </row>
    <row r="166" spans="1:10" x14ac:dyDescent="0.45">
      <c r="A166" s="3" t="s">
        <v>6</v>
      </c>
      <c r="B166" s="3" t="s">
        <v>61</v>
      </c>
      <c r="C166" s="7" t="s">
        <v>62</v>
      </c>
      <c r="D166" s="7" t="s">
        <v>60</v>
      </c>
      <c r="E166" s="5">
        <f t="shared" ref="E166:J166" si="68">IF((E224-E234-E235)&lt;=0,#N/A,IF(ISERROR(E224/(E224-E234-E235)),#N/A,E224/(E224-E234-E235)))</f>
        <v>1.5978839804304341</v>
      </c>
      <c r="F166" s="5">
        <f t="shared" si="68"/>
        <v>1.6378352342123823</v>
      </c>
      <c r="G166" s="5">
        <f t="shared" si="68"/>
        <v>1.6938090097499958</v>
      </c>
      <c r="H166" s="5">
        <f t="shared" si="68"/>
        <v>1.6735908526975825</v>
      </c>
      <c r="I166" s="5">
        <f t="shared" si="68"/>
        <v>1.6825723767021399</v>
      </c>
      <c r="J166" s="5">
        <f t="shared" si="68"/>
        <v>1.8989043319468397</v>
      </c>
    </row>
    <row r="167" spans="1:10" x14ac:dyDescent="0.45">
      <c r="A167" s="3" t="s">
        <v>6</v>
      </c>
      <c r="B167" s="3" t="s">
        <v>63</v>
      </c>
      <c r="C167" s="7" t="s">
        <v>64</v>
      </c>
      <c r="D167" s="7" t="s">
        <v>60</v>
      </c>
      <c r="E167" s="5" t="e">
        <f t="shared" ref="E167:J167" si="69">IF(ISERROR((E224+D224)/(E240-E235+D240-D235)),#N/A,IF(OR(OR(E224+D224&lt;=0,E240-E235&lt;=0),D240-D235&lt;=0),#N/A,((E224+D224)/2)/((E240-E235+D240-D235)/2)))</f>
        <v>#N/A</v>
      </c>
      <c r="F167" s="5">
        <f t="shared" si="69"/>
        <v>1.6211956958162692</v>
      </c>
      <c r="G167" s="5">
        <f t="shared" si="69"/>
        <v>1.6658768993046613</v>
      </c>
      <c r="H167" s="5">
        <f t="shared" si="69"/>
        <v>1.6835896784034574</v>
      </c>
      <c r="I167" s="5">
        <f t="shared" si="69"/>
        <v>1.6781383722758838</v>
      </c>
      <c r="J167" s="5">
        <f t="shared" si="69"/>
        <v>1.7889124381831027</v>
      </c>
    </row>
    <row r="168" spans="1:10" x14ac:dyDescent="0.45">
      <c r="A168" s="3" t="s">
        <v>6</v>
      </c>
      <c r="B168" s="3" t="s">
        <v>65</v>
      </c>
      <c r="C168" s="7" t="s">
        <v>66</v>
      </c>
      <c r="D168" s="7" t="s">
        <v>60</v>
      </c>
      <c r="E168" s="5">
        <f t="shared" ref="E168:J168" si="70">IF(ISERROR(E234/E224),#N/A,E234/E224)</f>
        <v>0.37417233525889504</v>
      </c>
      <c r="F168" s="5">
        <f t="shared" si="70"/>
        <v>0.3894379733008434</v>
      </c>
      <c r="G168" s="5">
        <f t="shared" si="70"/>
        <v>0.40961466479175307</v>
      </c>
      <c r="H168" s="5">
        <f t="shared" si="70"/>
        <v>0.40248239383709167</v>
      </c>
      <c r="I168" s="5">
        <f t="shared" si="70"/>
        <v>0.40567192600652885</v>
      </c>
      <c r="J168" s="5">
        <f t="shared" si="70"/>
        <v>0.47338052624549221</v>
      </c>
    </row>
    <row r="169" spans="1:10" x14ac:dyDescent="0.45">
      <c r="A169" s="3" t="s">
        <v>6</v>
      </c>
      <c r="B169" s="3" t="s">
        <v>67</v>
      </c>
      <c r="C169" s="7" t="s">
        <v>68</v>
      </c>
      <c r="D169" s="7" t="s">
        <v>60</v>
      </c>
      <c r="E169" s="5">
        <f t="shared" ref="E169:J169" si="71">IF(ISERROR((E231+E232+E233)/E224),#N/A,(E231+E232+E233)/E224)</f>
        <v>0.37417233525889504</v>
      </c>
      <c r="F169" s="5">
        <f t="shared" si="71"/>
        <v>0.3894379733008434</v>
      </c>
      <c r="G169" s="5">
        <f t="shared" si="71"/>
        <v>0.40961466479175307</v>
      </c>
      <c r="H169" s="5">
        <f t="shared" si="71"/>
        <v>0.40248239383709167</v>
      </c>
      <c r="I169" s="5">
        <f t="shared" si="71"/>
        <v>0.40567192600652885</v>
      </c>
      <c r="J169" s="5">
        <f t="shared" si="71"/>
        <v>0.47338052624549221</v>
      </c>
    </row>
    <row r="170" spans="1:10" x14ac:dyDescent="0.45">
      <c r="A170" s="3" t="s">
        <v>6</v>
      </c>
      <c r="B170" s="3" t="s">
        <v>69</v>
      </c>
      <c r="C170" s="7" t="s">
        <v>70</v>
      </c>
      <c r="D170" s="7" t="s">
        <v>60</v>
      </c>
      <c r="E170" s="5">
        <f t="shared" ref="E170:J170" si="72">IF((E224-E234-E235)&lt;=0,#N/A,IF(ISERROR(E234/(E224-E234-E235)),#N/A,E234/(E224-E234-E235)))</f>
        <v>0.597883980430434</v>
      </c>
      <c r="F170" s="5">
        <f t="shared" si="72"/>
        <v>0.63783523421238242</v>
      </c>
      <c r="G170" s="5">
        <f t="shared" si="72"/>
        <v>0.69380900974999571</v>
      </c>
      <c r="H170" s="5">
        <f t="shared" si="72"/>
        <v>0.67359085269758245</v>
      </c>
      <c r="I170" s="5">
        <f t="shared" si="72"/>
        <v>0.68257237670213988</v>
      </c>
      <c r="J170" s="5">
        <f t="shared" si="72"/>
        <v>0.89890433194683983</v>
      </c>
    </row>
    <row r="171" spans="1:10" x14ac:dyDescent="0.45">
      <c r="A171" s="3" t="s">
        <v>6</v>
      </c>
      <c r="B171" s="3" t="s">
        <v>71</v>
      </c>
      <c r="C171" s="7" t="s">
        <v>72</v>
      </c>
      <c r="D171" s="7" t="s">
        <v>60</v>
      </c>
      <c r="E171" s="5">
        <f t="shared" ref="E171:J171" si="73">IF((E224-E234-E235)&lt;=0,#N/A,IF(ISERROR((E231+E232+E233)/(E224-E234-E235)),#N/A,(E231+E232+E233)/(E224-E234-E235)))</f>
        <v>0.597883980430434</v>
      </c>
      <c r="F171" s="5">
        <f t="shared" si="73"/>
        <v>0.63783523421238242</v>
      </c>
      <c r="G171" s="5">
        <f t="shared" si="73"/>
        <v>0.69380900974999571</v>
      </c>
      <c r="H171" s="5">
        <f t="shared" si="73"/>
        <v>0.67359085269758245</v>
      </c>
      <c r="I171" s="5">
        <f t="shared" si="73"/>
        <v>0.68257237670213988</v>
      </c>
      <c r="J171" s="5">
        <f t="shared" si="73"/>
        <v>0.89890433194683983</v>
      </c>
    </row>
    <row r="172" spans="1:10" x14ac:dyDescent="0.45">
      <c r="A172" s="3" t="s">
        <v>6</v>
      </c>
      <c r="B172" s="3" t="s">
        <v>73</v>
      </c>
      <c r="C172" s="7" t="s">
        <v>74</v>
      </c>
      <c r="D172" s="7" t="s">
        <v>60</v>
      </c>
      <c r="E172" s="5">
        <f t="shared" ref="E172:J172" si="74">IF(ISERROR(E235/E224),#N/A,E235/E224)</f>
        <v>0</v>
      </c>
      <c r="F172" s="5">
        <f t="shared" si="74"/>
        <v>0</v>
      </c>
      <c r="G172" s="5">
        <f t="shared" si="74"/>
        <v>0</v>
      </c>
      <c r="H172" s="5">
        <f t="shared" si="74"/>
        <v>0</v>
      </c>
      <c r="I172" s="5">
        <f t="shared" si="74"/>
        <v>0</v>
      </c>
      <c r="J172" s="5">
        <f t="shared" si="74"/>
        <v>0</v>
      </c>
    </row>
    <row r="173" spans="1:10" x14ac:dyDescent="0.45">
      <c r="A173" s="3" t="s">
        <v>6</v>
      </c>
      <c r="B173" s="3" t="s">
        <v>75</v>
      </c>
      <c r="C173" s="7" t="s">
        <v>76</v>
      </c>
      <c r="D173" s="7" t="s">
        <v>60</v>
      </c>
      <c r="E173" s="5">
        <f t="shared" ref="E173:J173" si="75">IF((E224-E234-E235)&lt;=0,#N/A,IF(ISERROR(E235/(E224-E234-E235)),#N/A,E235/(E224-E234-E235)))</f>
        <v>0</v>
      </c>
      <c r="F173" s="5">
        <f t="shared" si="75"/>
        <v>0</v>
      </c>
      <c r="G173" s="5">
        <f t="shared" si="75"/>
        <v>0</v>
      </c>
      <c r="H173" s="5">
        <f t="shared" si="75"/>
        <v>0</v>
      </c>
      <c r="I173" s="5">
        <f t="shared" si="75"/>
        <v>0</v>
      </c>
      <c r="J173" s="5">
        <f t="shared" si="75"/>
        <v>0</v>
      </c>
    </row>
    <row r="174" spans="1:10" x14ac:dyDescent="0.45">
      <c r="A174" s="3" t="s">
        <v>6</v>
      </c>
      <c r="B174" s="3" t="s">
        <v>77</v>
      </c>
      <c r="C174" s="7" t="s">
        <v>78</v>
      </c>
      <c r="D174" s="7" t="s">
        <v>79</v>
      </c>
      <c r="E174" s="5">
        <f t="shared" ref="E174:J174" si="76">IF(ISERROR(E247/E248),#N/A,E247/E248)</f>
        <v>5.0714285714285712</v>
      </c>
      <c r="F174" s="5">
        <f t="shared" si="76"/>
        <v>2.7363636363636363</v>
      </c>
      <c r="G174" s="5">
        <f t="shared" si="76"/>
        <v>6.2558922558922561</v>
      </c>
      <c r="H174" s="5" t="e">
        <f t="shared" si="76"/>
        <v>#N/A</v>
      </c>
      <c r="I174" s="5">
        <f t="shared" si="76"/>
        <v>28.183823529411764</v>
      </c>
      <c r="J174" s="5">
        <f t="shared" si="76"/>
        <v>27.521604938271604</v>
      </c>
    </row>
    <row r="175" spans="1:10" x14ac:dyDescent="0.45">
      <c r="A175" s="3" t="s">
        <v>6</v>
      </c>
      <c r="B175" s="3" t="s">
        <v>80</v>
      </c>
      <c r="C175" s="7" t="s">
        <v>81</v>
      </c>
      <c r="D175" s="7" t="s">
        <v>79</v>
      </c>
      <c r="E175" s="5">
        <f t="shared" ref="E175:J175" si="77">IF(ISERROR(E247/(E248+(E274/(1-(E252/E251))))),#N/A,E247/(E248+(E274/(1-(E252/E251)))))</f>
        <v>5.0714285714285712</v>
      </c>
      <c r="F175" s="5">
        <f t="shared" si="77"/>
        <v>2.7363636363636363</v>
      </c>
      <c r="G175" s="5">
        <f t="shared" si="77"/>
        <v>6.2558922558922561</v>
      </c>
      <c r="H175" s="5" t="e">
        <f t="shared" si="77"/>
        <v>#N/A</v>
      </c>
      <c r="I175" s="5">
        <f t="shared" si="77"/>
        <v>28.183823529411764</v>
      </c>
      <c r="J175" s="5">
        <f t="shared" si="77"/>
        <v>27.521604938271604</v>
      </c>
    </row>
    <row r="176" spans="1:10" x14ac:dyDescent="0.45">
      <c r="A176" s="3" t="s">
        <v>6</v>
      </c>
      <c r="B176" s="3" t="s">
        <v>82</v>
      </c>
      <c r="C176" s="7" t="s">
        <v>83</v>
      </c>
      <c r="D176" s="7" t="s">
        <v>79</v>
      </c>
      <c r="E176" s="5">
        <f t="shared" ref="E176:J176" si="78">IF(ISERROR((E283+E252)/E248),#N/A,(E283+E252)/E248)</f>
        <v>21.476190476190474</v>
      </c>
      <c r="F176" s="5">
        <f t="shared" si="78"/>
        <v>25.356195110372656</v>
      </c>
      <c r="G176" s="5">
        <f t="shared" si="78"/>
        <v>23.092929292929295</v>
      </c>
      <c r="H176" s="5" t="e">
        <f t="shared" si="78"/>
        <v>#N/A</v>
      </c>
      <c r="I176" s="5">
        <f t="shared" si="78"/>
        <v>51.108889367793367</v>
      </c>
      <c r="J176" s="5">
        <f t="shared" si="78"/>
        <v>51.60119955389564</v>
      </c>
    </row>
    <row r="177" spans="1:10" x14ac:dyDescent="0.45">
      <c r="A177" s="3" t="s">
        <v>6</v>
      </c>
      <c r="B177" s="3" t="s">
        <v>84</v>
      </c>
      <c r="C177" s="7" t="s">
        <v>85</v>
      </c>
      <c r="D177" s="7" t="s">
        <v>79</v>
      </c>
      <c r="E177" s="5">
        <f t="shared" ref="E177:J177" si="79">IF(ISERROR((E283+E252)/(E248+(E274/(1-E281)))),#N/A,(E283+E252)/(E248+(E274/(1-E281))))</f>
        <v>21.476190476190474</v>
      </c>
      <c r="F177" s="5">
        <f t="shared" si="79"/>
        <v>25.356195110372656</v>
      </c>
      <c r="G177" s="5">
        <f t="shared" si="79"/>
        <v>23.092929292929295</v>
      </c>
      <c r="H177" s="5" t="e">
        <f t="shared" si="79"/>
        <v>#N/A</v>
      </c>
      <c r="I177" s="5">
        <f t="shared" si="79"/>
        <v>51.108889367793367</v>
      </c>
      <c r="J177" s="5">
        <f t="shared" si="79"/>
        <v>51.60119955389564</v>
      </c>
    </row>
    <row r="178" spans="1:10" x14ac:dyDescent="0.45">
      <c r="A178" s="3" t="s">
        <v>6</v>
      </c>
      <c r="B178" s="3" t="s">
        <v>86</v>
      </c>
      <c r="C178" s="7" t="s">
        <v>87</v>
      </c>
      <c r="D178" s="7" t="s">
        <v>88</v>
      </c>
      <c r="E178" s="5" t="e">
        <f t="shared" ref="E178:J178" si="80">IF(ISERROR((E257-E274)/(E240-E235+D240-D235)),#N/A,IF((E240-E235+D240-D235)&lt;=0,#N/A,(E257-E274)/((E240-E235+D240-D235)/2)))</f>
        <v>#N/A</v>
      </c>
      <c r="F178" s="5">
        <f t="shared" si="80"/>
        <v>2.8988998634867102E-2</v>
      </c>
      <c r="G178" s="5">
        <f t="shared" si="80"/>
        <v>3.5711219847197185E-3</v>
      </c>
      <c r="H178" s="5">
        <f t="shared" si="80"/>
        <v>7.0098724630312276E-2</v>
      </c>
      <c r="I178" s="5">
        <f t="shared" si="80"/>
        <v>0.10258320297304233</v>
      </c>
      <c r="J178" s="5">
        <f t="shared" si="80"/>
        <v>0.12395794373103936</v>
      </c>
    </row>
    <row r="179" spans="1:10" x14ac:dyDescent="0.45">
      <c r="A179" s="3" t="s">
        <v>6</v>
      </c>
      <c r="B179" s="3" t="s">
        <v>89</v>
      </c>
      <c r="C179" s="7" t="s">
        <v>90</v>
      </c>
      <c r="D179" s="7" t="s">
        <v>88</v>
      </c>
      <c r="E179" s="5" t="e">
        <f t="shared" ref="E179:J179" si="81">IF(ISERROR((E257+((1-E281)*E248)+E253)/(E224+D224)),#N/A,(E257+((1-E281)*E248)+E253)/((E224+D224)/2))</f>
        <v>#N/A</v>
      </c>
      <c r="F179" s="5">
        <f t="shared" si="81"/>
        <v>2.0449048656826008E-2</v>
      </c>
      <c r="G179" s="5">
        <f t="shared" si="81"/>
        <v>3.1083490502839361E-3</v>
      </c>
      <c r="H179" s="5" t="e">
        <f t="shared" si="81"/>
        <v>#N/A</v>
      </c>
      <c r="I179" s="5">
        <f t="shared" si="81"/>
        <v>6.3364599020865955E-2</v>
      </c>
      <c r="J179" s="5">
        <f t="shared" si="81"/>
        <v>7.1650617288818955E-2</v>
      </c>
    </row>
    <row r="180" spans="1:10" x14ac:dyDescent="0.45">
      <c r="A180" s="3" t="s">
        <v>6</v>
      </c>
      <c r="B180" s="3" t="s">
        <v>91</v>
      </c>
      <c r="C180" s="7" t="s">
        <v>92</v>
      </c>
      <c r="D180" s="7" t="s">
        <v>88</v>
      </c>
      <c r="E180" s="5" t="e">
        <f t="shared" ref="E180:J180" si="82">IF(ISERROR((E254-E274)/(E240-E235+D240-D235)),#N/A,IF((E240-E235+D240-D235)&lt;=0,#N/A,(E254-E274)/((E240-E235+D240-D235)/2)))</f>
        <v>#N/A</v>
      </c>
      <c r="F180" s="5">
        <f t="shared" si="82"/>
        <v>2.8988998634867102E-2</v>
      </c>
      <c r="G180" s="5">
        <f t="shared" si="82"/>
        <v>3.5711219847197185E-3</v>
      </c>
      <c r="H180" s="5">
        <f t="shared" si="82"/>
        <v>7.0098724630312276E-2</v>
      </c>
      <c r="I180" s="5">
        <f t="shared" si="82"/>
        <v>0.10258320297304233</v>
      </c>
      <c r="J180" s="5">
        <f t="shared" si="82"/>
        <v>0.12395794373103936</v>
      </c>
    </row>
    <row r="181" spans="1:10" x14ac:dyDescent="0.45">
      <c r="A181" s="3" t="s">
        <v>6</v>
      </c>
      <c r="B181" s="3" t="s">
        <v>93</v>
      </c>
      <c r="C181" s="7" t="s">
        <v>94</v>
      </c>
      <c r="D181" s="7" t="s">
        <v>88</v>
      </c>
      <c r="E181" s="5" t="e">
        <f t="shared" ref="E181:J181" si="83">IF(ISERROR((E254+((1-E281)*E248)+E253)/(E224+D224)),#N/A,(E254+((1-E281)*E248)+E253)/((E224+D224)/2))</f>
        <v>#N/A</v>
      </c>
      <c r="F181" s="5">
        <f t="shared" si="83"/>
        <v>2.0449048656826008E-2</v>
      </c>
      <c r="G181" s="5">
        <f t="shared" si="83"/>
        <v>3.1083490502839361E-3</v>
      </c>
      <c r="H181" s="5" t="e">
        <f t="shared" si="83"/>
        <v>#N/A</v>
      </c>
      <c r="I181" s="5">
        <f t="shared" si="83"/>
        <v>6.3364599020865955E-2</v>
      </c>
      <c r="J181" s="5">
        <f t="shared" si="83"/>
        <v>7.1650617288818955E-2</v>
      </c>
    </row>
    <row r="182" spans="1:10" x14ac:dyDescent="0.45">
      <c r="A182" s="3" t="s">
        <v>6</v>
      </c>
      <c r="B182" s="3" t="s">
        <v>95</v>
      </c>
      <c r="C182" s="7" t="s">
        <v>96</v>
      </c>
      <c r="D182" s="7" t="s">
        <v>88</v>
      </c>
      <c r="E182" s="5">
        <f t="shared" ref="E182:J182" si="84">IF(ISERROR((E257-E274)/E241),#N/A,(E257-E274)/E241)</f>
        <v>0.19160549595332205</v>
      </c>
      <c r="F182" s="5">
        <f t="shared" si="84"/>
        <v>5.4507020987467916E-2</v>
      </c>
      <c r="G182" s="5">
        <f t="shared" si="84"/>
        <v>6.6343454963000764E-3</v>
      </c>
      <c r="H182" s="5">
        <f t="shared" si="84"/>
        <v>0.11865622400091803</v>
      </c>
      <c r="I182" s="5">
        <f t="shared" si="84"/>
        <v>0.16353080881382767</v>
      </c>
      <c r="J182" s="5">
        <f t="shared" si="84"/>
        <v>0.179578567128236</v>
      </c>
    </row>
    <row r="183" spans="1:10" x14ac:dyDescent="0.45">
      <c r="A183" s="3" t="s">
        <v>6</v>
      </c>
      <c r="B183" s="3" t="s">
        <v>97</v>
      </c>
      <c r="C183" s="7" t="s">
        <v>98</v>
      </c>
      <c r="D183" s="7" t="s">
        <v>88</v>
      </c>
      <c r="E183" s="5">
        <f t="shared" ref="E183:J183" si="85">IF(ISERROR(E257/E241),#N/A,E257/E241)</f>
        <v>0.19160549595332205</v>
      </c>
      <c r="F183" s="5">
        <f t="shared" si="85"/>
        <v>5.4507020987467916E-2</v>
      </c>
      <c r="G183" s="5">
        <f t="shared" si="85"/>
        <v>6.6343454963000764E-3</v>
      </c>
      <c r="H183" s="5">
        <f t="shared" si="85"/>
        <v>0.11865622400091803</v>
      </c>
      <c r="I183" s="5">
        <f t="shared" si="85"/>
        <v>0.16353080881382767</v>
      </c>
      <c r="J183" s="5">
        <f t="shared" si="85"/>
        <v>0.179578567128236</v>
      </c>
    </row>
    <row r="184" spans="1:10" x14ac:dyDescent="0.45">
      <c r="A184" s="3" t="s">
        <v>6</v>
      </c>
      <c r="B184" s="3" t="s">
        <v>99</v>
      </c>
      <c r="C184" s="7" t="s">
        <v>100</v>
      </c>
      <c r="D184" s="7" t="s">
        <v>88</v>
      </c>
      <c r="E184" s="5">
        <f t="shared" ref="E184:J184" si="86">IF(ISERROR((E257+((1-E281)*E248)+E253)/E241),#N/A,(E257+((1-E281)*E248)+E253)/E241)</f>
        <v>0.19753434970826275</v>
      </c>
      <c r="F184" s="5">
        <f t="shared" si="86"/>
        <v>6.2334399980446334E-2</v>
      </c>
      <c r="G184" s="5">
        <f t="shared" si="86"/>
        <v>9.6198009696351113E-3</v>
      </c>
      <c r="H184" s="5" t="e">
        <f t="shared" si="86"/>
        <v>#N/A</v>
      </c>
      <c r="I184" s="5">
        <f t="shared" si="86"/>
        <v>0.16951096208048017</v>
      </c>
      <c r="J184" s="5">
        <f t="shared" si="86"/>
        <v>0.18569027466495328</v>
      </c>
    </row>
    <row r="185" spans="1:10" x14ac:dyDescent="0.45">
      <c r="A185" s="3" t="s">
        <v>6</v>
      </c>
      <c r="B185" s="3" t="s">
        <v>101</v>
      </c>
      <c r="C185" s="7" t="s">
        <v>102</v>
      </c>
      <c r="D185" s="7" t="s">
        <v>103</v>
      </c>
      <c r="E185" s="5" t="e">
        <f t="shared" ref="E185:J185" si="87">IF(ISERROR(E241/((E224+D224)/2)),#N/A,E241/((E224+D224)/2))</f>
        <v>#N/A</v>
      </c>
      <c r="F185" s="5">
        <f t="shared" si="87"/>
        <v>0.32805399046498668</v>
      </c>
      <c r="G185" s="5">
        <f t="shared" si="87"/>
        <v>0.32311989199105423</v>
      </c>
      <c r="H185" s="5">
        <f t="shared" si="87"/>
        <v>0.35089997583957477</v>
      </c>
      <c r="I185" s="5">
        <f t="shared" si="87"/>
        <v>0.37380826728351524</v>
      </c>
      <c r="J185" s="5">
        <f t="shared" si="87"/>
        <v>0.38586090422937003</v>
      </c>
    </row>
    <row r="186" spans="1:10" x14ac:dyDescent="0.45">
      <c r="A186" s="3" t="s">
        <v>6</v>
      </c>
      <c r="B186" s="3" t="s">
        <v>104</v>
      </c>
      <c r="C186" s="7" t="s">
        <v>105</v>
      </c>
      <c r="D186" s="7" t="s">
        <v>106</v>
      </c>
      <c r="E186" s="5">
        <f t="shared" ref="E186:J186" si="88">IF(ISERROR(E242/E241),#N/A,E242/E241)</f>
        <v>0.19847543760587238</v>
      </c>
      <c r="F186" s="5">
        <f t="shared" si="88"/>
        <v>0.20666616337007399</v>
      </c>
      <c r="G186" s="5">
        <f t="shared" si="88"/>
        <v>0.20327251849961725</v>
      </c>
      <c r="H186" s="5">
        <f t="shared" si="88"/>
        <v>0.18541469432251773</v>
      </c>
      <c r="I186" s="5">
        <f t="shared" si="88"/>
        <v>0.18189734793508378</v>
      </c>
      <c r="J186" s="5">
        <f t="shared" si="88"/>
        <v>0.17767609873570139</v>
      </c>
    </row>
    <row r="187" spans="1:10" x14ac:dyDescent="0.45">
      <c r="A187" s="3" t="s">
        <v>6</v>
      </c>
      <c r="B187" s="3" t="s">
        <v>107</v>
      </c>
      <c r="C187" s="7" t="s">
        <v>108</v>
      </c>
      <c r="D187" s="7" t="s">
        <v>106</v>
      </c>
      <c r="E187" s="5">
        <f t="shared" ref="E187:J187" si="89">IF(ISERROR(E244/E241),#N/A,E244/E241)</f>
        <v>0.69245247506117069</v>
      </c>
      <c r="F187" s="5">
        <f t="shared" si="89"/>
        <v>0.68462177261059942</v>
      </c>
      <c r="G187" s="5">
        <f t="shared" si="89"/>
        <v>0.64487114059709105</v>
      </c>
      <c r="H187" s="5">
        <f t="shared" si="89"/>
        <v>0.55730556272771614</v>
      </c>
      <c r="I187" s="5">
        <f t="shared" si="89"/>
        <v>0.54585037603905529</v>
      </c>
      <c r="J187" s="5">
        <f t="shared" si="89"/>
        <v>0.53806140878988562</v>
      </c>
    </row>
    <row r="188" spans="1:10" x14ac:dyDescent="0.45">
      <c r="A188" s="3" t="s">
        <v>6</v>
      </c>
      <c r="B188" s="3" t="s">
        <v>109</v>
      </c>
      <c r="C188" s="7" t="s">
        <v>110</v>
      </c>
      <c r="D188" s="7" t="s">
        <v>106</v>
      </c>
      <c r="E188" s="5">
        <f t="shared" ref="E188:J188" si="90">IF(ISERROR(E246/E241),#N/A,E246/E241)</f>
        <v>7.9004329004329008E-2</v>
      </c>
      <c r="F188" s="5">
        <f t="shared" si="90"/>
        <v>8.5988222859731234E-2</v>
      </c>
      <c r="G188" s="5">
        <f t="shared" si="90"/>
        <v>9.2593773921918851E-2</v>
      </c>
      <c r="H188" s="5">
        <f t="shared" si="90"/>
        <v>8.5176578592535218E-2</v>
      </c>
      <c r="I188" s="5">
        <f t="shared" si="90"/>
        <v>6.9956458635703919E-2</v>
      </c>
      <c r="J188" s="5">
        <f t="shared" si="90"/>
        <v>6.9524382901866341E-2</v>
      </c>
    </row>
    <row r="189" spans="1:10" x14ac:dyDescent="0.45">
      <c r="A189" s="3" t="s">
        <v>6</v>
      </c>
      <c r="B189" s="3" t="s">
        <v>111</v>
      </c>
      <c r="C189" s="7" t="s">
        <v>112</v>
      </c>
      <c r="D189" s="7" t="s">
        <v>106</v>
      </c>
      <c r="E189" s="5">
        <f t="shared" ref="E189:J189" si="91">IF(ISERROR(E248/E241),#N/A,E248/E241)</f>
        <v>5.9288537549407111E-3</v>
      </c>
      <c r="F189" s="5">
        <f t="shared" si="91"/>
        <v>8.3043937792541146E-3</v>
      </c>
      <c r="G189" s="5">
        <f t="shared" si="91"/>
        <v>9.47307986731309E-3</v>
      </c>
      <c r="H189" s="5" t="e">
        <f t="shared" si="91"/>
        <v>#N/A</v>
      </c>
      <c r="I189" s="5">
        <f t="shared" si="91"/>
        <v>7.1777279324449139E-3</v>
      </c>
      <c r="J189" s="5">
        <f t="shared" si="91"/>
        <v>7.802528597230584E-3</v>
      </c>
    </row>
    <row r="190" spans="1:10" x14ac:dyDescent="0.45">
      <c r="A190" s="3" t="s">
        <v>6</v>
      </c>
      <c r="B190" s="3" t="s">
        <v>113</v>
      </c>
      <c r="C190" s="7" t="s">
        <v>114</v>
      </c>
      <c r="D190" s="7" t="s">
        <v>106</v>
      </c>
      <c r="E190" s="5">
        <f t="shared" ref="E190:J190" si="92">IF(ISERROR(E252/E241),#N/A,E252/E241)</f>
        <v>-7.1099190664408049E-2</v>
      </c>
      <c r="F190" s="5">
        <f t="shared" si="92"/>
        <v>3.3217575117016457E-3</v>
      </c>
      <c r="G190" s="5">
        <f t="shared" si="92"/>
        <v>1.4416943097729012E-2</v>
      </c>
      <c r="H190" s="5">
        <f t="shared" si="92"/>
        <v>2.3352554723584933E-2</v>
      </c>
      <c r="I190" s="5">
        <f t="shared" si="92"/>
        <v>3.2748383691779917E-2</v>
      </c>
      <c r="J190" s="5">
        <f t="shared" si="92"/>
        <v>4.968091511137869E-2</v>
      </c>
    </row>
    <row r="191" spans="1:10" x14ac:dyDescent="0.45">
      <c r="A191" s="3" t="s">
        <v>6</v>
      </c>
      <c r="B191" s="3" t="s">
        <v>115</v>
      </c>
      <c r="C191" s="7" t="s">
        <v>116</v>
      </c>
      <c r="D191" s="7" t="s">
        <v>106</v>
      </c>
      <c r="E191" s="5">
        <f t="shared" ref="E191:J191" si="93">IF(ISERROR((E255+E256)/E241),#N/A,(E255+E256)/E241)</f>
        <v>0</v>
      </c>
      <c r="F191" s="5">
        <f t="shared" si="93"/>
        <v>0</v>
      </c>
      <c r="G191" s="5">
        <f t="shared" si="93"/>
        <v>0</v>
      </c>
      <c r="H191" s="5">
        <f t="shared" si="93"/>
        <v>0</v>
      </c>
      <c r="I191" s="5">
        <f t="shared" si="93"/>
        <v>0</v>
      </c>
      <c r="J191" s="5">
        <f t="shared" si="93"/>
        <v>0</v>
      </c>
    </row>
    <row r="192" spans="1:10" x14ac:dyDescent="0.45">
      <c r="A192" s="3" t="s">
        <v>6</v>
      </c>
      <c r="B192" s="3" t="s">
        <v>117</v>
      </c>
      <c r="C192" s="7" t="s">
        <v>118</v>
      </c>
      <c r="D192" s="7" t="s">
        <v>106</v>
      </c>
      <c r="E192" s="5">
        <f t="shared" ref="E192:J192" si="94">IF(ISERROR(E279/E241),#N/A,E279/E241)</f>
        <v>3.7031808770939208E-2</v>
      </c>
      <c r="F192" s="5">
        <f t="shared" si="94"/>
        <v>3.7747244451155064E-2</v>
      </c>
      <c r="G192" s="5">
        <f t="shared" si="94"/>
        <v>3.1895891809134984E-2</v>
      </c>
      <c r="H192" s="5">
        <f t="shared" si="94"/>
        <v>3.1557506383222883E-2</v>
      </c>
      <c r="I192" s="5">
        <f t="shared" si="94"/>
        <v>2.6388705633988652E-2</v>
      </c>
      <c r="J192" s="5">
        <f t="shared" si="94"/>
        <v>1.9265502709211318E-2</v>
      </c>
    </row>
    <row r="193" spans="1:10" x14ac:dyDescent="0.45">
      <c r="A193" s="3" t="s">
        <v>6</v>
      </c>
      <c r="B193" s="3" t="s">
        <v>119</v>
      </c>
      <c r="C193" s="7" t="s">
        <v>120</v>
      </c>
      <c r="D193" s="7" t="s">
        <v>106</v>
      </c>
      <c r="E193" s="5">
        <f t="shared" ref="E193:J193" si="95">IF(ISERROR(E280/E241),#N/A,E280/E241)</f>
        <v>0.16930171277997366</v>
      </c>
      <c r="F193" s="5">
        <f t="shared" si="95"/>
        <v>0.16854144647440736</v>
      </c>
      <c r="G193" s="5">
        <f t="shared" si="95"/>
        <v>0.16123373309517733</v>
      </c>
      <c r="H193" s="5">
        <f t="shared" si="95"/>
        <v>0.14074647846917404</v>
      </c>
      <c r="I193" s="5">
        <f t="shared" si="95"/>
        <v>0.14495316004749967</v>
      </c>
      <c r="J193" s="5">
        <f t="shared" si="95"/>
        <v>0.14432269717037929</v>
      </c>
    </row>
    <row r="194" spans="1:10" x14ac:dyDescent="0.45">
      <c r="A194" s="3" t="s">
        <v>6</v>
      </c>
      <c r="B194" s="3" t="s">
        <v>121</v>
      </c>
      <c r="C194" s="7" t="s">
        <v>122</v>
      </c>
      <c r="D194" s="7" t="s">
        <v>123</v>
      </c>
      <c r="E194" s="5">
        <f t="shared" ref="E194:J194" si="96">IF(ISERROR(E277/E260),#N/A,E277/E260)</f>
        <v>50.348214285714285</v>
      </c>
      <c r="F194" s="5">
        <f t="shared" si="96"/>
        <v>154.05960264900662</v>
      </c>
      <c r="G194" s="5">
        <f t="shared" si="96"/>
        <v>799.85714285714289</v>
      </c>
      <c r="H194" s="5">
        <f t="shared" si="96"/>
        <v>66.138823529411752</v>
      </c>
      <c r="I194" s="5">
        <f t="shared" si="96"/>
        <v>53.059006211180119</v>
      </c>
      <c r="J194" s="5">
        <f t="shared" si="96"/>
        <v>27.043312101910828</v>
      </c>
    </row>
    <row r="195" spans="1:10" x14ac:dyDescent="0.45">
      <c r="A195" s="3" t="s">
        <v>6</v>
      </c>
      <c r="B195" s="3" t="s">
        <v>124</v>
      </c>
      <c r="C195" s="7" t="s">
        <v>125</v>
      </c>
      <c r="D195" s="7" t="s">
        <v>123</v>
      </c>
      <c r="E195" s="5">
        <f t="shared" ref="E195:J195" si="97">IF(ISERROR(E277/E259),#N/A,E277/E259)</f>
        <v>50.348214285714285</v>
      </c>
      <c r="F195" s="5">
        <f t="shared" si="97"/>
        <v>154.05960264900662</v>
      </c>
      <c r="G195" s="5">
        <f t="shared" si="97"/>
        <v>799.85714285714289</v>
      </c>
      <c r="H195" s="5">
        <f t="shared" si="97"/>
        <v>66.138823529411752</v>
      </c>
      <c r="I195" s="5">
        <f t="shared" si="97"/>
        <v>53.059006211180119</v>
      </c>
      <c r="J195" s="5">
        <f t="shared" si="97"/>
        <v>27.043312101910828</v>
      </c>
    </row>
    <row r="196" spans="1:10" x14ac:dyDescent="0.45">
      <c r="A196" s="3" t="s">
        <v>6</v>
      </c>
      <c r="B196" s="3" t="s">
        <v>126</v>
      </c>
      <c r="C196" s="7" t="s">
        <v>127</v>
      </c>
      <c r="D196" s="7" t="s">
        <v>123</v>
      </c>
      <c r="E196" s="5">
        <f t="shared" ref="E196:J196" si="98">IF(ISERROR(E277/(E282/E263)),#N/A,E277/(E282/E263))</f>
        <v>42.659545927931681</v>
      </c>
      <c r="F196" s="5">
        <f t="shared" si="98"/>
        <v>37.026941666666666</v>
      </c>
      <c r="G196" s="5">
        <f t="shared" si="98"/>
        <v>23.432181127830123</v>
      </c>
      <c r="H196" s="5">
        <f t="shared" si="98"/>
        <v>26.752165331248776</v>
      </c>
      <c r="I196" s="5">
        <f t="shared" si="98"/>
        <v>25.108111824014664</v>
      </c>
      <c r="J196" s="5">
        <f t="shared" si="98"/>
        <v>13.44861963190184</v>
      </c>
    </row>
    <row r="197" spans="1:10" x14ac:dyDescent="0.45">
      <c r="A197" s="3" t="s">
        <v>6</v>
      </c>
      <c r="B197" s="3" t="s">
        <v>128</v>
      </c>
      <c r="C197" s="7" t="s">
        <v>129</v>
      </c>
      <c r="D197" s="7" t="s">
        <v>123</v>
      </c>
      <c r="E197" s="5" t="e">
        <f t="shared" ref="E197:J197" si="99">IF(ISERROR(E277/(E284/E263)),#N/A,E277/(E284/E263))</f>
        <v>#N/A</v>
      </c>
      <c r="F197" s="5">
        <f t="shared" si="99"/>
        <v>-90.066614252658454</v>
      </c>
      <c r="G197" s="5">
        <f t="shared" si="99"/>
        <v>28.253228431904503</v>
      </c>
      <c r="H197" s="5" t="e">
        <f t="shared" si="99"/>
        <v>#N/A</v>
      </c>
      <c r="I197" s="5">
        <f t="shared" si="99"/>
        <v>23.226473161072473</v>
      </c>
      <c r="J197" s="5">
        <f t="shared" si="99"/>
        <v>22.371628188732078</v>
      </c>
    </row>
    <row r="198" spans="1:10" x14ac:dyDescent="0.45">
      <c r="A198" s="3" t="s">
        <v>6</v>
      </c>
      <c r="B198" s="3" t="s">
        <v>130</v>
      </c>
      <c r="C198" s="7" t="s">
        <v>131</v>
      </c>
      <c r="D198" s="7" t="s">
        <v>123</v>
      </c>
      <c r="E198" s="5">
        <f t="shared" ref="E198:J198" si="100">IF(ISERROR(E277/(E241/E263)),#N/A,E277/(E241/E263))</f>
        <v>9.6371390927912675</v>
      </c>
      <c r="F198" s="5">
        <f t="shared" si="100"/>
        <v>8.3859901102219538</v>
      </c>
      <c r="G198" s="5">
        <f t="shared" si="100"/>
        <v>5.3146925236029601</v>
      </c>
      <c r="H198" s="5">
        <f t="shared" si="100"/>
        <v>7.854424075508506</v>
      </c>
      <c r="I198" s="5">
        <f t="shared" si="100"/>
        <v>8.6743739279588326</v>
      </c>
      <c r="J198" s="5">
        <f t="shared" si="100"/>
        <v>4.8567248645394336</v>
      </c>
    </row>
    <row r="199" spans="1:10" x14ac:dyDescent="0.45">
      <c r="A199" s="3" t="s">
        <v>6</v>
      </c>
      <c r="B199" s="3" t="s">
        <v>132</v>
      </c>
      <c r="C199" s="7" t="s">
        <v>133</v>
      </c>
      <c r="D199" s="7" t="s">
        <v>123</v>
      </c>
      <c r="E199" s="5">
        <f t="shared" ref="E199:J199" si="101">IF(ISERROR(E277/(E247/E263)),#N/A,E277/(E247/E263))</f>
        <v>320.51405320813774</v>
      </c>
      <c r="F199" s="5">
        <f t="shared" si="101"/>
        <v>369.03928571428565</v>
      </c>
      <c r="G199" s="5">
        <f t="shared" si="101"/>
        <v>89.680430570505919</v>
      </c>
      <c r="H199" s="5">
        <f t="shared" si="101"/>
        <v>45.637882980496741</v>
      </c>
      <c r="I199" s="5">
        <f t="shared" si="101"/>
        <v>42.879650404382986</v>
      </c>
      <c r="J199" s="5">
        <f t="shared" si="101"/>
        <v>22.616967589996634</v>
      </c>
    </row>
    <row r="200" spans="1:10" x14ac:dyDescent="0.45">
      <c r="A200" s="3" t="s">
        <v>6</v>
      </c>
      <c r="B200" s="3" t="s">
        <v>134</v>
      </c>
      <c r="C200" s="7" t="s">
        <v>135</v>
      </c>
      <c r="D200" s="7" t="s">
        <v>123</v>
      </c>
      <c r="E200" s="5" t="e">
        <f t="shared" ref="E200:J200" si="102">IF(ISERROR(E277/E272),#N/A,E277/E272)</f>
        <v>#N/A</v>
      </c>
      <c r="F200" s="5" t="e">
        <f t="shared" si="102"/>
        <v>#N/A</v>
      </c>
      <c r="G200" s="5" t="e">
        <f t="shared" si="102"/>
        <v>#N/A</v>
      </c>
      <c r="H200" s="5" t="e">
        <f t="shared" si="102"/>
        <v>#N/A</v>
      </c>
      <c r="I200" s="5">
        <f t="shared" si="102"/>
        <v>213.56249999999997</v>
      </c>
      <c r="J200" s="5">
        <f t="shared" si="102"/>
        <v>127.578125</v>
      </c>
    </row>
    <row r="201" spans="1:10" x14ac:dyDescent="0.45">
      <c r="A201" s="3" t="s">
        <v>6</v>
      </c>
      <c r="B201" s="3" t="s">
        <v>136</v>
      </c>
      <c r="C201" s="7" t="s">
        <v>137</v>
      </c>
      <c r="D201" s="7" t="s">
        <v>123</v>
      </c>
      <c r="E201" s="5">
        <f t="shared" ref="E201:J201" si="103">IF(ISERROR((E277*E265)/(E240-E235)),#N/A,(E277*E265)/(E240-E235))</f>
        <v>4.9957737449690311</v>
      </c>
      <c r="F201" s="5">
        <f t="shared" si="103"/>
        <v>3.9578034095405208</v>
      </c>
      <c r="G201" s="5">
        <f t="shared" si="103"/>
        <v>2.8235331311365859</v>
      </c>
      <c r="H201" s="5">
        <f t="shared" si="103"/>
        <v>4.575971397914361</v>
      </c>
      <c r="I201" s="5">
        <f t="shared" si="103"/>
        <v>5.3735373449070662</v>
      </c>
      <c r="J201" s="5">
        <f t="shared" si="103"/>
        <v>3.3346422170369618</v>
      </c>
    </row>
    <row r="202" spans="1:10" x14ac:dyDescent="0.45">
      <c r="A202" s="3" t="s">
        <v>6</v>
      </c>
      <c r="B202" s="3" t="s">
        <v>138</v>
      </c>
      <c r="C202" s="7" t="s">
        <v>139</v>
      </c>
      <c r="D202" s="7" t="s">
        <v>123</v>
      </c>
      <c r="E202" s="5">
        <f t="shared" ref="E202:J202" si="104">IF(ISERROR(((E277*E265)+E224-E240)/E224),#N/A,((E277*E265)+E224-E240)/E224)</f>
        <v>3.5006657516477881</v>
      </c>
      <c r="F202" s="5">
        <f t="shared" si="104"/>
        <v>2.8059224443067357</v>
      </c>
      <c r="G202" s="5">
        <f t="shared" si="104"/>
        <v>2.0765872188894172</v>
      </c>
      <c r="H202" s="5">
        <f t="shared" si="104"/>
        <v>3.1367058693888179</v>
      </c>
      <c r="I202" s="5">
        <f t="shared" si="104"/>
        <v>3.5993160267371365</v>
      </c>
      <c r="J202" s="5">
        <f t="shared" si="104"/>
        <v>2.2294680557410627</v>
      </c>
    </row>
    <row r="203" spans="1:10" x14ac:dyDescent="0.45">
      <c r="A203" s="3" t="s">
        <v>6</v>
      </c>
      <c r="B203" s="3" t="s">
        <v>140</v>
      </c>
      <c r="C203" s="7" t="s">
        <v>141</v>
      </c>
      <c r="D203" s="7" t="s">
        <v>142</v>
      </c>
      <c r="E203" s="5" t="e">
        <f t="shared" ref="E203:J203" si="105">IF(ISERROR(((E277+E272)/D277)-1),#N/A,((E277+E272)/D277)-1)</f>
        <v>#N/A</v>
      </c>
      <c r="F203" s="5">
        <f t="shared" si="105"/>
        <v>3.1344209966306158E-2</v>
      </c>
      <c r="G203" s="5">
        <f t="shared" si="105"/>
        <v>-0.27795211279714571</v>
      </c>
      <c r="H203" s="5">
        <f t="shared" si="105"/>
        <v>0.6734535929034946</v>
      </c>
      <c r="I203" s="5">
        <f t="shared" si="105"/>
        <v>0.22131701590238007</v>
      </c>
      <c r="J203" s="5">
        <f t="shared" si="105"/>
        <v>-0.37385425812115891</v>
      </c>
    </row>
    <row r="204" spans="1:10" x14ac:dyDescent="0.45">
      <c r="A204" s="7" t="s">
        <v>30</v>
      </c>
      <c r="B204" s="7" t="s">
        <v>31</v>
      </c>
      <c r="C204" s="7" t="s">
        <v>32</v>
      </c>
      <c r="D204" s="7" t="s">
        <v>33</v>
      </c>
      <c r="E204" s="7" t="s">
        <v>33</v>
      </c>
      <c r="F204" s="7" t="s">
        <v>33</v>
      </c>
      <c r="G204" s="7" t="s">
        <v>33</v>
      </c>
      <c r="H204" s="7" t="s">
        <v>33</v>
      </c>
      <c r="I204" s="7" t="s">
        <v>33</v>
      </c>
      <c r="J204" s="7" t="s">
        <v>33</v>
      </c>
    </row>
    <row r="205" spans="1:10" x14ac:dyDescent="0.45">
      <c r="A205" s="3" t="s">
        <v>6</v>
      </c>
      <c r="B205" s="3" t="s">
        <v>143</v>
      </c>
      <c r="C205" s="7" t="s">
        <v>144</v>
      </c>
      <c r="D205" s="7" t="s">
        <v>6</v>
      </c>
      <c r="E205" s="5" t="e">
        <v>#N/A</v>
      </c>
      <c r="F205" s="5" t="e">
        <v>#N/A</v>
      </c>
      <c r="G205" s="5" t="e">
        <v>#N/A</v>
      </c>
      <c r="H205" s="5" t="e">
        <v>#N/A</v>
      </c>
      <c r="I205" s="5" t="e">
        <v>#N/A</v>
      </c>
      <c r="J205" s="5" t="e">
        <v>#N/A</v>
      </c>
    </row>
    <row r="206" spans="1:10" x14ac:dyDescent="0.45">
      <c r="A206" s="3" t="s">
        <v>6</v>
      </c>
      <c r="B206" s="3" t="s">
        <v>145</v>
      </c>
      <c r="C206" s="7" t="s">
        <v>146</v>
      </c>
      <c r="D206" s="7" t="s">
        <v>6</v>
      </c>
      <c r="E206" s="5" t="e">
        <v>#N/A</v>
      </c>
      <c r="F206" s="5" t="e">
        <v>#N/A</v>
      </c>
      <c r="G206" s="5" t="e">
        <v>#N/A</v>
      </c>
      <c r="H206" s="5" t="e">
        <v>#N/A</v>
      </c>
      <c r="I206" s="5" t="e">
        <v>#N/A</v>
      </c>
      <c r="J206" s="5" t="e">
        <v>#N/A</v>
      </c>
    </row>
    <row r="207" spans="1:10" x14ac:dyDescent="0.45">
      <c r="A207" s="3" t="s">
        <v>6</v>
      </c>
      <c r="B207" s="3" t="s">
        <v>147</v>
      </c>
      <c r="C207" s="7" t="s">
        <v>148</v>
      </c>
      <c r="D207" s="7" t="s">
        <v>6</v>
      </c>
      <c r="E207" s="5" t="e">
        <v>#N/A</v>
      </c>
      <c r="F207" s="5" t="e">
        <v>#N/A</v>
      </c>
      <c r="G207" s="5" t="e">
        <v>#N/A</v>
      </c>
      <c r="H207" s="5" t="e">
        <v>#N/A</v>
      </c>
      <c r="I207" s="5" t="e">
        <v>#N/A</v>
      </c>
      <c r="J207" s="5" t="e">
        <v>#N/A</v>
      </c>
    </row>
    <row r="208" spans="1:10" x14ac:dyDescent="0.45">
      <c r="A208" s="3" t="s">
        <v>6</v>
      </c>
      <c r="B208" s="3"/>
      <c r="C208" s="7" t="s">
        <v>149</v>
      </c>
      <c r="D208" s="7" t="s">
        <v>6</v>
      </c>
      <c r="E208" s="5" t="e">
        <v>#N/A</v>
      </c>
      <c r="F208" s="5" t="e">
        <v>#N/A</v>
      </c>
      <c r="G208" s="5" t="e">
        <v>#N/A</v>
      </c>
      <c r="H208" s="5" t="e">
        <v>#N/A</v>
      </c>
      <c r="I208" s="5" t="e">
        <v>#N/A</v>
      </c>
      <c r="J208" s="5" t="e">
        <v>#N/A</v>
      </c>
    </row>
    <row r="209" spans="1:10" x14ac:dyDescent="0.45">
      <c r="A209" s="3" t="s">
        <v>6</v>
      </c>
      <c r="B209" s="3"/>
      <c r="C209" s="7" t="s">
        <v>150</v>
      </c>
      <c r="D209" s="7" t="s">
        <v>6</v>
      </c>
      <c r="E209" s="5" t="e">
        <v>#N/A</v>
      </c>
      <c r="F209" s="5" t="e">
        <v>#N/A</v>
      </c>
      <c r="G209" s="5" t="e">
        <v>#N/A</v>
      </c>
      <c r="H209" s="5" t="e">
        <v>#N/A</v>
      </c>
      <c r="I209" s="5" t="e">
        <v>#N/A</v>
      </c>
      <c r="J209" s="5" t="e">
        <v>#N/A</v>
      </c>
    </row>
    <row r="210" spans="1:10" x14ac:dyDescent="0.45">
      <c r="A210" s="3" t="s">
        <v>6</v>
      </c>
      <c r="B210" s="3" t="s">
        <v>151</v>
      </c>
      <c r="C210" s="7" t="s">
        <v>152</v>
      </c>
      <c r="D210" s="7" t="s">
        <v>6</v>
      </c>
      <c r="E210" s="5" t="e">
        <v>#N/A</v>
      </c>
      <c r="F210" s="5" t="e">
        <v>#N/A</v>
      </c>
      <c r="G210" s="5" t="e">
        <v>#N/A</v>
      </c>
      <c r="H210" s="5" t="e">
        <v>#N/A</v>
      </c>
      <c r="I210" s="5" t="e">
        <v>#N/A</v>
      </c>
      <c r="J210" s="5" t="e">
        <v>#N/A</v>
      </c>
    </row>
    <row r="211" spans="1:10" x14ac:dyDescent="0.45">
      <c r="A211" s="3" t="s">
        <v>6</v>
      </c>
      <c r="B211" s="3"/>
      <c r="C211" s="7" t="s">
        <v>153</v>
      </c>
      <c r="D211" s="7" t="s">
        <v>6</v>
      </c>
      <c r="E211" s="5" t="e">
        <v>#N/A</v>
      </c>
      <c r="F211" s="5" t="e">
        <v>#N/A</v>
      </c>
      <c r="G211" s="5" t="e">
        <v>#N/A</v>
      </c>
      <c r="H211" s="5" t="e">
        <v>#N/A</v>
      </c>
      <c r="I211" s="5" t="e">
        <v>#N/A</v>
      </c>
      <c r="J211" s="5" t="e">
        <v>#N/A</v>
      </c>
    </row>
    <row r="212" spans="1:10" x14ac:dyDescent="0.45">
      <c r="A212" s="3" t="s">
        <v>6</v>
      </c>
      <c r="B212" s="3"/>
      <c r="C212" s="7" t="s">
        <v>154</v>
      </c>
      <c r="D212" s="7" t="s">
        <v>6</v>
      </c>
      <c r="E212" s="5" t="e">
        <v>#N/A</v>
      </c>
      <c r="F212" s="5" t="e">
        <v>#N/A</v>
      </c>
      <c r="G212" s="5" t="e">
        <v>#N/A</v>
      </c>
      <c r="H212" s="5" t="e">
        <v>#N/A</v>
      </c>
      <c r="I212" s="5" t="e">
        <v>#N/A</v>
      </c>
      <c r="J212" s="5" t="e">
        <v>#N/A</v>
      </c>
    </row>
    <row r="213" spans="1:10" x14ac:dyDescent="0.45">
      <c r="A213" s="3" t="s">
        <v>6</v>
      </c>
      <c r="B213" s="3" t="s">
        <v>155</v>
      </c>
      <c r="C213" s="7" t="s">
        <v>156</v>
      </c>
      <c r="D213" s="7" t="s">
        <v>6</v>
      </c>
      <c r="E213" s="5" t="e">
        <v>#N/A</v>
      </c>
      <c r="F213" s="5" t="e">
        <v>#N/A</v>
      </c>
      <c r="G213" s="5" t="e">
        <v>#N/A</v>
      </c>
      <c r="H213" s="5" t="e">
        <v>#N/A</v>
      </c>
      <c r="I213" s="5" t="e">
        <v>#N/A</v>
      </c>
      <c r="J213" s="5" t="e">
        <v>#N/A</v>
      </c>
    </row>
    <row r="214" spans="1:10" x14ac:dyDescent="0.45">
      <c r="A214" s="3" t="s">
        <v>6</v>
      </c>
      <c r="B214" s="3" t="s">
        <v>157</v>
      </c>
      <c r="C214" s="7" t="s">
        <v>158</v>
      </c>
      <c r="D214" s="7" t="s">
        <v>6</v>
      </c>
      <c r="E214" s="5">
        <v>56.606000000000002</v>
      </c>
      <c r="F214" s="5">
        <v>73.540999999999997</v>
      </c>
      <c r="G214" s="5">
        <v>79.39</v>
      </c>
      <c r="H214" s="5">
        <v>72.682000000000002</v>
      </c>
      <c r="I214" s="5">
        <v>76.453000000000003</v>
      </c>
      <c r="J214" s="5">
        <v>83.334000000000003</v>
      </c>
    </row>
    <row r="215" spans="1:10" x14ac:dyDescent="0.45">
      <c r="A215" s="3" t="s">
        <v>6</v>
      </c>
      <c r="B215" s="3"/>
      <c r="C215" s="7" t="s">
        <v>159</v>
      </c>
      <c r="D215" s="7" t="s">
        <v>6</v>
      </c>
      <c r="E215" s="5" t="e">
        <v>#N/A</v>
      </c>
      <c r="F215" s="5" t="e">
        <v>#N/A</v>
      </c>
      <c r="G215" s="5" t="e">
        <v>#N/A</v>
      </c>
      <c r="H215" s="5" t="e">
        <v>#N/A</v>
      </c>
      <c r="I215" s="5" t="e">
        <v>#N/A</v>
      </c>
      <c r="J215" s="5" t="e">
        <v>#N/A</v>
      </c>
    </row>
    <row r="216" spans="1:10" x14ac:dyDescent="0.45">
      <c r="A216" s="3"/>
      <c r="B216" s="3"/>
      <c r="C216" s="3"/>
      <c r="D216" s="5" t="s">
        <v>15</v>
      </c>
      <c r="E216" s="6" t="str">
        <f t="shared" ref="E216:J216" si="106">E151</f>
        <v xml:space="preserve">2020 </v>
      </c>
      <c r="F216" s="6" t="str">
        <f t="shared" si="106"/>
        <v xml:space="preserve">2021 </v>
      </c>
      <c r="G216" s="6" t="str">
        <f t="shared" si="106"/>
        <v xml:space="preserve">2022 </v>
      </c>
      <c r="H216" s="6" t="str">
        <f t="shared" si="106"/>
        <v xml:space="preserve">2023 </v>
      </c>
      <c r="I216" s="6" t="str">
        <f t="shared" si="106"/>
        <v xml:space="preserve">2024 </v>
      </c>
      <c r="J216" s="6" t="str">
        <f t="shared" si="106"/>
        <v xml:space="preserve">2025 </v>
      </c>
    </row>
    <row r="217" spans="1:10" x14ac:dyDescent="0.45">
      <c r="A217" s="3" t="s">
        <v>6</v>
      </c>
      <c r="B217" s="3" t="s">
        <v>160</v>
      </c>
      <c r="C217" s="7" t="s">
        <v>161</v>
      </c>
      <c r="D217" s="7" t="s">
        <v>6</v>
      </c>
      <c r="E217" s="5">
        <v>11966</v>
      </c>
      <c r="F217" s="5">
        <v>10537</v>
      </c>
      <c r="G217" s="5">
        <v>12508</v>
      </c>
      <c r="H217" s="5">
        <v>14194</v>
      </c>
      <c r="I217" s="5">
        <v>14032</v>
      </c>
      <c r="J217" s="5">
        <v>9565</v>
      </c>
    </row>
    <row r="218" spans="1:10" x14ac:dyDescent="0.45">
      <c r="A218" s="3" t="s">
        <v>6</v>
      </c>
      <c r="B218" s="3" t="s">
        <v>162</v>
      </c>
      <c r="C218" s="7" t="s">
        <v>163</v>
      </c>
      <c r="D218" s="7" t="s">
        <v>6</v>
      </c>
      <c r="E218" s="5">
        <v>8263</v>
      </c>
      <c r="F218" s="5">
        <v>9739</v>
      </c>
      <c r="G218" s="5">
        <v>10755</v>
      </c>
      <c r="H218" s="5">
        <v>11414</v>
      </c>
      <c r="I218" s="5">
        <v>11945</v>
      </c>
      <c r="J218" s="5">
        <v>14339</v>
      </c>
    </row>
    <row r="219" spans="1:10" x14ac:dyDescent="0.45">
      <c r="A219" s="3" t="s">
        <v>6</v>
      </c>
      <c r="B219" s="3" t="s">
        <v>164</v>
      </c>
      <c r="C219" s="7" t="s">
        <v>165</v>
      </c>
      <c r="D219" s="7" t="s">
        <v>6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</row>
    <row r="220" spans="1:10" x14ac:dyDescent="0.45">
      <c r="A220" s="3" t="s">
        <v>6</v>
      </c>
      <c r="B220" s="3" t="s">
        <v>166</v>
      </c>
      <c r="C220" s="7" t="s">
        <v>167</v>
      </c>
      <c r="D220" s="7" t="s">
        <v>6</v>
      </c>
      <c r="E220" s="5">
        <v>21889</v>
      </c>
      <c r="F220" s="5">
        <v>22850</v>
      </c>
      <c r="G220" s="5">
        <v>26395</v>
      </c>
      <c r="H220" s="5">
        <v>29074</v>
      </c>
      <c r="I220" s="5">
        <v>29727</v>
      </c>
      <c r="J220" s="5">
        <v>28222</v>
      </c>
    </row>
    <row r="221" spans="1:10" x14ac:dyDescent="0.45">
      <c r="A221" s="3" t="s">
        <v>6</v>
      </c>
      <c r="B221" s="3" t="s">
        <v>168</v>
      </c>
      <c r="C221" s="7" t="s">
        <v>169</v>
      </c>
      <c r="D221" s="7" t="s">
        <v>6</v>
      </c>
      <c r="E221" s="5">
        <v>7618</v>
      </c>
      <c r="F221" s="5">
        <v>8096</v>
      </c>
      <c r="G221" s="5">
        <v>9294</v>
      </c>
      <c r="H221" s="5">
        <v>9207</v>
      </c>
      <c r="I221" s="5">
        <v>9075</v>
      </c>
      <c r="J221" s="5">
        <v>8826</v>
      </c>
    </row>
    <row r="222" spans="1:10" x14ac:dyDescent="0.45">
      <c r="A222" s="3" t="s">
        <v>6</v>
      </c>
      <c r="B222" s="3" t="s">
        <v>170</v>
      </c>
      <c r="C222" s="7" t="s">
        <v>171</v>
      </c>
      <c r="D222" s="7" t="s">
        <v>6</v>
      </c>
      <c r="E222" s="5">
        <v>1955</v>
      </c>
      <c r="F222" s="5">
        <v>2401</v>
      </c>
      <c r="G222" s="5">
        <v>2702</v>
      </c>
      <c r="H222" s="5">
        <v>3152</v>
      </c>
      <c r="I222" s="5">
        <v>3682</v>
      </c>
      <c r="J222" s="5">
        <v>3703</v>
      </c>
    </row>
    <row r="223" spans="1:10" x14ac:dyDescent="0.45">
      <c r="A223" s="3" t="s">
        <v>6</v>
      </c>
      <c r="B223" s="3" t="s">
        <v>172</v>
      </c>
      <c r="C223" s="7" t="s">
        <v>173</v>
      </c>
      <c r="D223" s="7" t="s">
        <v>6</v>
      </c>
      <c r="E223" s="5">
        <v>5663</v>
      </c>
      <c r="F223" s="5">
        <v>5695</v>
      </c>
      <c r="G223" s="5">
        <v>6592</v>
      </c>
      <c r="H223" s="5">
        <v>6055</v>
      </c>
      <c r="I223" s="5">
        <v>5393</v>
      </c>
      <c r="J223" s="5">
        <v>5123</v>
      </c>
    </row>
    <row r="224" spans="1:10" x14ac:dyDescent="0.45">
      <c r="A224" s="3" t="s">
        <v>6</v>
      </c>
      <c r="B224" s="3" t="s">
        <v>174</v>
      </c>
      <c r="C224" s="7" t="s">
        <v>175</v>
      </c>
      <c r="D224" s="7" t="s">
        <v>6</v>
      </c>
      <c r="E224" s="5">
        <v>66301</v>
      </c>
      <c r="F224" s="5">
        <v>95209</v>
      </c>
      <c r="G224" s="5">
        <v>98849</v>
      </c>
      <c r="H224" s="5">
        <v>99823</v>
      </c>
      <c r="I224" s="5">
        <v>102928</v>
      </c>
      <c r="J224" s="5">
        <v>112305</v>
      </c>
    </row>
    <row r="225" spans="1:10" x14ac:dyDescent="0.45">
      <c r="A225" s="3" t="s">
        <v>6</v>
      </c>
      <c r="B225" s="3" t="s">
        <v>176</v>
      </c>
      <c r="C225" s="7" t="s">
        <v>177</v>
      </c>
      <c r="D225" s="7" t="s">
        <v>6</v>
      </c>
      <c r="E225" s="5">
        <v>4316</v>
      </c>
      <c r="F225" s="5">
        <v>5356</v>
      </c>
      <c r="G225" s="5">
        <v>6486</v>
      </c>
      <c r="H225" s="5">
        <v>5739</v>
      </c>
      <c r="I225" s="5">
        <v>6321</v>
      </c>
      <c r="J225" s="5">
        <v>7978</v>
      </c>
    </row>
    <row r="226" spans="1:10" x14ac:dyDescent="0.45">
      <c r="A226" s="3" t="s">
        <v>6</v>
      </c>
      <c r="B226" s="3" t="s">
        <v>178</v>
      </c>
      <c r="C226" s="7" t="s">
        <v>179</v>
      </c>
      <c r="D226" s="7" t="s">
        <v>6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4000</v>
      </c>
    </row>
    <row r="227" spans="1:10" x14ac:dyDescent="0.45">
      <c r="A227" s="3" t="s">
        <v>6</v>
      </c>
      <c r="B227" s="3" t="s">
        <v>180</v>
      </c>
      <c r="C227" s="7" t="s">
        <v>181</v>
      </c>
      <c r="D227" s="7" t="s">
        <v>6</v>
      </c>
      <c r="E227" s="5" t="e">
        <v>#N/A</v>
      </c>
      <c r="F227" s="5" t="e">
        <v>#N/A</v>
      </c>
      <c r="G227" s="5" t="e">
        <v>#N/A</v>
      </c>
      <c r="H227" s="5" t="e">
        <v>#N/A</v>
      </c>
      <c r="I227" s="5" t="e">
        <v>#N/A</v>
      </c>
      <c r="J227" s="5" t="e">
        <v>#N/A</v>
      </c>
    </row>
    <row r="228" spans="1:10" x14ac:dyDescent="0.45">
      <c r="A228" s="3" t="s">
        <v>6</v>
      </c>
      <c r="B228" s="3" t="s">
        <v>182</v>
      </c>
      <c r="C228" s="7" t="s">
        <v>183</v>
      </c>
      <c r="D228" s="7" t="s">
        <v>6</v>
      </c>
      <c r="E228" s="5" t="e">
        <v>#N/A</v>
      </c>
      <c r="F228" s="5" t="e">
        <v>#N/A</v>
      </c>
      <c r="G228" s="5" t="e">
        <v>#N/A</v>
      </c>
      <c r="H228" s="5" t="e">
        <v>#N/A</v>
      </c>
      <c r="I228" s="5">
        <v>0</v>
      </c>
      <c r="J228" s="5">
        <v>0</v>
      </c>
    </row>
    <row r="229" spans="1:10" x14ac:dyDescent="0.45">
      <c r="A229" s="3" t="s">
        <v>6</v>
      </c>
      <c r="B229" s="3" t="s">
        <v>184</v>
      </c>
      <c r="C229" s="7" t="s">
        <v>185</v>
      </c>
      <c r="D229" s="7" t="s">
        <v>6</v>
      </c>
      <c r="E229" s="5">
        <v>805</v>
      </c>
      <c r="F229" s="5">
        <v>804</v>
      </c>
      <c r="G229" s="5">
        <v>2029</v>
      </c>
      <c r="H229" s="5">
        <v>1889</v>
      </c>
      <c r="I229" s="5">
        <v>916</v>
      </c>
      <c r="J229" s="5">
        <v>823</v>
      </c>
    </row>
    <row r="230" spans="1:10" x14ac:dyDescent="0.45">
      <c r="A230" s="3" t="s">
        <v>6</v>
      </c>
      <c r="B230" s="3" t="s">
        <v>186</v>
      </c>
      <c r="C230" s="7" t="s">
        <v>187</v>
      </c>
      <c r="D230" s="7" t="s">
        <v>6</v>
      </c>
      <c r="E230" s="5">
        <v>12607</v>
      </c>
      <c r="F230" s="5">
        <v>15628</v>
      </c>
      <c r="G230" s="5">
        <v>17376</v>
      </c>
      <c r="H230" s="5">
        <v>19003</v>
      </c>
      <c r="I230" s="5">
        <v>20743</v>
      </c>
      <c r="J230" s="5">
        <v>24317</v>
      </c>
    </row>
    <row r="231" spans="1:10" x14ac:dyDescent="0.45">
      <c r="A231" s="3" t="s">
        <v>6</v>
      </c>
      <c r="B231" s="3" t="s">
        <v>188</v>
      </c>
      <c r="C231" s="7" t="s">
        <v>189</v>
      </c>
      <c r="D231" s="7" t="s">
        <v>6</v>
      </c>
      <c r="E231" s="5">
        <v>17728</v>
      </c>
      <c r="F231" s="5">
        <v>21788</v>
      </c>
      <c r="G231" s="5">
        <v>25891</v>
      </c>
      <c r="H231" s="5">
        <v>26631</v>
      </c>
      <c r="I231" s="5">
        <v>27980</v>
      </c>
      <c r="J231" s="5">
        <v>37118</v>
      </c>
    </row>
    <row r="232" spans="1:10" x14ac:dyDescent="0.45">
      <c r="A232" s="3" t="s">
        <v>6</v>
      </c>
      <c r="B232" s="3" t="s">
        <v>190</v>
      </c>
      <c r="C232" s="7" t="s">
        <v>191</v>
      </c>
      <c r="D232" s="7" t="s">
        <v>6</v>
      </c>
      <c r="E232" s="5">
        <v>5608</v>
      </c>
      <c r="F232" s="5">
        <v>13566</v>
      </c>
      <c r="G232" s="5">
        <v>12850</v>
      </c>
      <c r="H232" s="5">
        <v>11673</v>
      </c>
      <c r="I232" s="5">
        <v>11154</v>
      </c>
      <c r="J232" s="5">
        <v>12888</v>
      </c>
    </row>
    <row r="233" spans="1:10" x14ac:dyDescent="0.45">
      <c r="A233" s="3" t="s">
        <v>6</v>
      </c>
      <c r="B233" s="3" t="s">
        <v>192</v>
      </c>
      <c r="C233" s="7" t="s">
        <v>193</v>
      </c>
      <c r="D233" s="7" t="s">
        <v>6</v>
      </c>
      <c r="E233" s="5">
        <v>1472</v>
      </c>
      <c r="F233" s="5">
        <v>1724</v>
      </c>
      <c r="G233" s="5">
        <v>1749</v>
      </c>
      <c r="H233" s="5">
        <v>1873</v>
      </c>
      <c r="I233" s="5">
        <v>2621</v>
      </c>
      <c r="J233" s="5">
        <v>3157</v>
      </c>
    </row>
    <row r="234" spans="1:10" x14ac:dyDescent="0.45">
      <c r="A234" s="3" t="s">
        <v>6</v>
      </c>
      <c r="B234" s="3" t="s">
        <v>194</v>
      </c>
      <c r="C234" s="7" t="s">
        <v>195</v>
      </c>
      <c r="D234" s="7" t="s">
        <v>6</v>
      </c>
      <c r="E234" s="5">
        <v>24808</v>
      </c>
      <c r="F234" s="5">
        <v>37078</v>
      </c>
      <c r="G234" s="5">
        <v>40490</v>
      </c>
      <c r="H234" s="5">
        <v>40177</v>
      </c>
      <c r="I234" s="5">
        <v>41755</v>
      </c>
      <c r="J234" s="5">
        <v>53163</v>
      </c>
    </row>
    <row r="235" spans="1:10" x14ac:dyDescent="0.45">
      <c r="A235" s="3" t="s">
        <v>6</v>
      </c>
      <c r="B235" s="3" t="s">
        <v>196</v>
      </c>
      <c r="C235" s="7" t="s">
        <v>197</v>
      </c>
      <c r="D235" s="7" t="s">
        <v>6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</row>
    <row r="236" spans="1:10" x14ac:dyDescent="0.45">
      <c r="A236" s="3" t="s">
        <v>6</v>
      </c>
      <c r="B236" s="3" t="s">
        <v>198</v>
      </c>
      <c r="C236" s="7" t="s">
        <v>199</v>
      </c>
      <c r="D236" s="7" t="s">
        <v>6</v>
      </c>
      <c r="E236" s="5">
        <v>1</v>
      </c>
      <c r="F236" s="5">
        <v>1</v>
      </c>
      <c r="G236" s="5">
        <v>1</v>
      </c>
      <c r="H236" s="5">
        <v>1</v>
      </c>
      <c r="I236" s="5">
        <v>1</v>
      </c>
      <c r="J236" s="5">
        <v>1</v>
      </c>
    </row>
    <row r="237" spans="1:10" x14ac:dyDescent="0.45">
      <c r="A237" s="3" t="s">
        <v>6</v>
      </c>
      <c r="B237" s="3" t="s">
        <v>200</v>
      </c>
      <c r="C237" s="7" t="s">
        <v>201</v>
      </c>
      <c r="D237" s="7" t="s">
        <v>6</v>
      </c>
      <c r="E237" s="5">
        <v>35601</v>
      </c>
      <c r="F237" s="5">
        <v>50919</v>
      </c>
      <c r="G237" s="5">
        <v>55047</v>
      </c>
      <c r="H237" s="5">
        <v>59841</v>
      </c>
      <c r="I237" s="5">
        <v>64576</v>
      </c>
      <c r="J237" s="5">
        <v>68835</v>
      </c>
    </row>
    <row r="238" spans="1:10" x14ac:dyDescent="0.45">
      <c r="A238" s="3" t="s">
        <v>6</v>
      </c>
      <c r="B238" s="3" t="s">
        <v>202</v>
      </c>
      <c r="C238" s="7" t="s">
        <v>203</v>
      </c>
      <c r="D238" s="7" t="s">
        <v>6</v>
      </c>
      <c r="E238" s="5">
        <v>5891</v>
      </c>
      <c r="F238" s="5">
        <v>7211</v>
      </c>
      <c r="G238" s="5">
        <v>7311</v>
      </c>
      <c r="H238" s="5">
        <v>11496</v>
      </c>
      <c r="I238" s="5">
        <v>16103</v>
      </c>
      <c r="J238" s="5">
        <v>22534</v>
      </c>
    </row>
    <row r="239" spans="1:10" x14ac:dyDescent="0.45">
      <c r="A239" s="3" t="s">
        <v>6</v>
      </c>
      <c r="B239" s="3" t="s">
        <v>204</v>
      </c>
      <c r="C239" s="7" t="s">
        <v>205</v>
      </c>
      <c r="D239" s="7" t="s">
        <v>6</v>
      </c>
      <c r="E239" s="5">
        <v>0</v>
      </c>
      <c r="F239" s="5">
        <v>0</v>
      </c>
      <c r="G239" s="5">
        <v>4000</v>
      </c>
      <c r="H239" s="5">
        <v>11692</v>
      </c>
      <c r="I239" s="5">
        <v>19507</v>
      </c>
      <c r="J239" s="5">
        <v>32228</v>
      </c>
    </row>
    <row r="240" spans="1:10" x14ac:dyDescent="0.45">
      <c r="A240" s="3" t="s">
        <v>6</v>
      </c>
      <c r="B240" s="3" t="s">
        <v>206</v>
      </c>
      <c r="C240" s="7" t="s">
        <v>207</v>
      </c>
      <c r="D240" s="7" t="s">
        <v>6</v>
      </c>
      <c r="E240" s="5">
        <v>41493</v>
      </c>
      <c r="F240" s="5">
        <v>58131</v>
      </c>
      <c r="G240" s="5">
        <v>58359</v>
      </c>
      <c r="H240" s="5">
        <v>59646</v>
      </c>
      <c r="I240" s="5">
        <v>61173</v>
      </c>
      <c r="J240" s="5">
        <v>59142</v>
      </c>
    </row>
    <row r="241" spans="1:10" x14ac:dyDescent="0.45">
      <c r="A241" s="3" t="s">
        <v>6</v>
      </c>
      <c r="B241" s="3" t="s">
        <v>208</v>
      </c>
      <c r="C241" s="7" t="s">
        <v>209</v>
      </c>
      <c r="D241" s="7" t="s">
        <v>6</v>
      </c>
      <c r="E241" s="5">
        <v>21252</v>
      </c>
      <c r="F241" s="5">
        <v>26492</v>
      </c>
      <c r="G241" s="5">
        <v>31352</v>
      </c>
      <c r="H241" s="5">
        <v>34857</v>
      </c>
      <c r="I241" s="5">
        <v>37895</v>
      </c>
      <c r="J241" s="5">
        <v>41525</v>
      </c>
    </row>
    <row r="242" spans="1:10" x14ac:dyDescent="0.45">
      <c r="A242" s="3" t="s">
        <v>6</v>
      </c>
      <c r="B242" s="3" t="s">
        <v>210</v>
      </c>
      <c r="C242" s="7" t="s">
        <v>211</v>
      </c>
      <c r="D242" s="7" t="s">
        <v>6</v>
      </c>
      <c r="E242" s="5">
        <v>4218</v>
      </c>
      <c r="F242" s="5">
        <v>5475</v>
      </c>
      <c r="G242" s="5">
        <v>6373</v>
      </c>
      <c r="H242" s="5">
        <v>6463</v>
      </c>
      <c r="I242" s="5">
        <v>6893</v>
      </c>
      <c r="J242" s="5">
        <v>7378</v>
      </c>
    </row>
    <row r="243" spans="1:10" x14ac:dyDescent="0.45">
      <c r="A243" s="3" t="s">
        <v>6</v>
      </c>
      <c r="B243" s="3" t="s">
        <v>212</v>
      </c>
      <c r="C243" s="7" t="s">
        <v>213</v>
      </c>
      <c r="D243" s="7" t="s">
        <v>6</v>
      </c>
      <c r="E243" s="5">
        <f t="shared" ref="E243:J243" si="107">IF(ISERROR(E241-E242),#N/A,E241-E242)</f>
        <v>17034</v>
      </c>
      <c r="F243" s="5">
        <f t="shared" si="107"/>
        <v>21017</v>
      </c>
      <c r="G243" s="5">
        <f t="shared" si="107"/>
        <v>24979</v>
      </c>
      <c r="H243" s="5">
        <f t="shared" si="107"/>
        <v>28394</v>
      </c>
      <c r="I243" s="5">
        <f t="shared" si="107"/>
        <v>31002</v>
      </c>
      <c r="J243" s="5">
        <f t="shared" si="107"/>
        <v>34147</v>
      </c>
    </row>
    <row r="244" spans="1:10" x14ac:dyDescent="0.45">
      <c r="A244" s="3" t="s">
        <v>6</v>
      </c>
      <c r="B244" s="3" t="s">
        <v>214</v>
      </c>
      <c r="C244" s="7" t="s">
        <v>215</v>
      </c>
      <c r="D244" s="7" t="s">
        <v>6</v>
      </c>
      <c r="E244" s="5">
        <v>14716</v>
      </c>
      <c r="F244" s="5">
        <v>18137</v>
      </c>
      <c r="G244" s="5">
        <v>20218</v>
      </c>
      <c r="H244" s="5">
        <v>19426</v>
      </c>
      <c r="I244" s="5">
        <v>20685</v>
      </c>
      <c r="J244" s="5">
        <v>22343</v>
      </c>
    </row>
    <row r="245" spans="1:10" x14ac:dyDescent="0.45">
      <c r="A245" s="3" t="s">
        <v>6</v>
      </c>
      <c r="B245" s="3" t="s">
        <v>216</v>
      </c>
      <c r="C245" s="7" t="s">
        <v>217</v>
      </c>
      <c r="D245" s="7" t="s">
        <v>6</v>
      </c>
      <c r="E245" s="5">
        <v>2318</v>
      </c>
      <c r="F245" s="5">
        <v>2880</v>
      </c>
      <c r="G245" s="5">
        <v>4761</v>
      </c>
      <c r="H245" s="5">
        <v>8968</v>
      </c>
      <c r="I245" s="5">
        <v>10317</v>
      </c>
      <c r="J245" s="5">
        <v>11804</v>
      </c>
    </row>
    <row r="246" spans="1:10" x14ac:dyDescent="0.45">
      <c r="A246" s="3" t="s">
        <v>6</v>
      </c>
      <c r="B246" s="3" t="s">
        <v>218</v>
      </c>
      <c r="C246" s="7" t="s">
        <v>219</v>
      </c>
      <c r="D246" s="7" t="s">
        <v>6</v>
      </c>
      <c r="E246" s="5">
        <v>1679</v>
      </c>
      <c r="F246" s="5">
        <v>2278</v>
      </c>
      <c r="G246" s="5">
        <v>2903</v>
      </c>
      <c r="H246" s="5">
        <v>2969</v>
      </c>
      <c r="I246" s="5">
        <v>2651</v>
      </c>
      <c r="J246" s="5">
        <v>2887</v>
      </c>
    </row>
    <row r="247" spans="1:10" x14ac:dyDescent="0.45">
      <c r="A247" s="3" t="s">
        <v>6</v>
      </c>
      <c r="B247" s="3" t="s">
        <v>220</v>
      </c>
      <c r="C247" s="7" t="s">
        <v>221</v>
      </c>
      <c r="D247" s="7" t="s">
        <v>6</v>
      </c>
      <c r="E247" s="5">
        <v>639</v>
      </c>
      <c r="F247" s="5">
        <v>602</v>
      </c>
      <c r="G247" s="5">
        <v>1858</v>
      </c>
      <c r="H247" s="5">
        <v>5999</v>
      </c>
      <c r="I247" s="5">
        <v>7666</v>
      </c>
      <c r="J247" s="5">
        <v>8917</v>
      </c>
    </row>
    <row r="248" spans="1:10" x14ac:dyDescent="0.45">
      <c r="A248" s="3" t="s">
        <v>6</v>
      </c>
      <c r="B248" s="3" t="s">
        <v>222</v>
      </c>
      <c r="C248" s="7" t="s">
        <v>223</v>
      </c>
      <c r="D248" s="7" t="s">
        <v>6</v>
      </c>
      <c r="E248" s="5">
        <v>126</v>
      </c>
      <c r="F248" s="5">
        <v>220</v>
      </c>
      <c r="G248" s="5">
        <v>297</v>
      </c>
      <c r="H248" s="5" t="e">
        <v>#N/A</v>
      </c>
      <c r="I248" s="5">
        <v>272</v>
      </c>
      <c r="J248" s="5">
        <v>324</v>
      </c>
    </row>
    <row r="249" spans="1:10" x14ac:dyDescent="0.45">
      <c r="A249" s="3" t="s">
        <v>6</v>
      </c>
      <c r="B249" s="3" t="s">
        <v>224</v>
      </c>
      <c r="C249" s="7" t="s">
        <v>225</v>
      </c>
      <c r="D249" s="7" t="s">
        <v>6</v>
      </c>
      <c r="E249" s="5">
        <v>2191</v>
      </c>
      <c r="F249" s="5">
        <v>1204</v>
      </c>
      <c r="G249" s="5">
        <v>-73</v>
      </c>
      <c r="H249" s="5">
        <v>-61</v>
      </c>
      <c r="I249" s="5">
        <v>465</v>
      </c>
      <c r="J249" s="5">
        <v>1513</v>
      </c>
    </row>
    <row r="250" spans="1:10" x14ac:dyDescent="0.45">
      <c r="A250" s="3" t="s">
        <v>6</v>
      </c>
      <c r="B250" s="3" t="s">
        <v>226</v>
      </c>
      <c r="C250" s="7" t="s">
        <v>227</v>
      </c>
      <c r="D250" s="7" t="s">
        <v>6</v>
      </c>
      <c r="E250" s="5">
        <v>-143</v>
      </c>
      <c r="F250" s="5">
        <v>-54</v>
      </c>
      <c r="G250" s="5">
        <v>-828</v>
      </c>
      <c r="H250" s="5">
        <v>-988</v>
      </c>
      <c r="I250" s="5">
        <v>-421</v>
      </c>
      <c r="J250" s="5">
        <v>-586</v>
      </c>
    </row>
    <row r="251" spans="1:10" x14ac:dyDescent="0.45">
      <c r="A251" s="3" t="s">
        <v>6</v>
      </c>
      <c r="B251" s="3" t="s">
        <v>228</v>
      </c>
      <c r="C251" s="7" t="s">
        <v>229</v>
      </c>
      <c r="D251" s="7" t="s">
        <v>6</v>
      </c>
      <c r="E251" s="5">
        <v>2561</v>
      </c>
      <c r="F251" s="5">
        <v>1532</v>
      </c>
      <c r="G251" s="5">
        <v>660</v>
      </c>
      <c r="H251" s="5">
        <v>4950</v>
      </c>
      <c r="I251" s="5">
        <v>7438</v>
      </c>
      <c r="J251" s="5">
        <v>9520</v>
      </c>
    </row>
    <row r="252" spans="1:10" x14ac:dyDescent="0.45">
      <c r="A252" s="3" t="s">
        <v>6</v>
      </c>
      <c r="B252" s="3" t="s">
        <v>230</v>
      </c>
      <c r="C252" s="7" t="s">
        <v>231</v>
      </c>
      <c r="D252" s="7" t="s">
        <v>6</v>
      </c>
      <c r="E252" s="5">
        <v>-1511</v>
      </c>
      <c r="F252" s="5">
        <v>88</v>
      </c>
      <c r="G252" s="5">
        <v>452</v>
      </c>
      <c r="H252" s="5">
        <v>814</v>
      </c>
      <c r="I252" s="5">
        <v>1241</v>
      </c>
      <c r="J252" s="5">
        <v>2063</v>
      </c>
    </row>
    <row r="253" spans="1:10" x14ac:dyDescent="0.45">
      <c r="A253" s="3" t="s">
        <v>6</v>
      </c>
      <c r="B253" s="3" t="s">
        <v>232</v>
      </c>
      <c r="C253" s="7" t="s">
        <v>233</v>
      </c>
      <c r="D253" s="7" t="s">
        <v>6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</row>
    <row r="254" spans="1:10" x14ac:dyDescent="0.45">
      <c r="A254" s="3" t="s">
        <v>6</v>
      </c>
      <c r="B254" s="3" t="s">
        <v>234</v>
      </c>
      <c r="C254" s="7" t="s">
        <v>235</v>
      </c>
      <c r="D254" s="7" t="s">
        <v>6</v>
      </c>
      <c r="E254" s="5">
        <v>4072</v>
      </c>
      <c r="F254" s="5">
        <v>1444</v>
      </c>
      <c r="G254" s="5">
        <v>208</v>
      </c>
      <c r="H254" s="5">
        <v>4136</v>
      </c>
      <c r="I254" s="5">
        <v>6197</v>
      </c>
      <c r="J254" s="5">
        <v>7457</v>
      </c>
    </row>
    <row r="255" spans="1:10" x14ac:dyDescent="0.45">
      <c r="A255" s="3" t="s">
        <v>6</v>
      </c>
      <c r="B255" s="3" t="s">
        <v>236</v>
      </c>
      <c r="C255" s="7" t="s">
        <v>237</v>
      </c>
      <c r="D255" s="7" t="s">
        <v>6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</row>
    <row r="256" spans="1:10" x14ac:dyDescent="0.45">
      <c r="A256" s="3" t="s">
        <v>6</v>
      </c>
      <c r="B256" s="3" t="s">
        <v>238</v>
      </c>
      <c r="C256" s="7" t="s">
        <v>239</v>
      </c>
      <c r="D256" s="7" t="s">
        <v>6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</row>
    <row r="257" spans="1:10" x14ac:dyDescent="0.45">
      <c r="A257" s="3" t="s">
        <v>6</v>
      </c>
      <c r="B257" s="3" t="s">
        <v>240</v>
      </c>
      <c r="C257" s="7" t="s">
        <v>241</v>
      </c>
      <c r="D257" s="7" t="s">
        <v>6</v>
      </c>
      <c r="E257" s="5">
        <v>4072</v>
      </c>
      <c r="F257" s="5">
        <v>1444</v>
      </c>
      <c r="G257" s="5">
        <v>208</v>
      </c>
      <c r="H257" s="5">
        <v>4136</v>
      </c>
      <c r="I257" s="5">
        <v>6197</v>
      </c>
      <c r="J257" s="5">
        <v>7457</v>
      </c>
    </row>
    <row r="258" spans="1:10" x14ac:dyDescent="0.45">
      <c r="A258" s="3" t="s">
        <v>6</v>
      </c>
      <c r="B258" s="3" t="s">
        <v>242</v>
      </c>
      <c r="C258" s="7" t="s">
        <v>243</v>
      </c>
      <c r="D258" s="7" t="s">
        <v>6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</row>
    <row r="259" spans="1:10" x14ac:dyDescent="0.45">
      <c r="A259" s="3" t="s">
        <v>6</v>
      </c>
      <c r="B259" s="3" t="s">
        <v>244</v>
      </c>
      <c r="C259" s="7" t="s">
        <v>245</v>
      </c>
      <c r="D259" s="7" t="s">
        <v>6</v>
      </c>
      <c r="E259" s="5">
        <v>4.4800000000000004</v>
      </c>
      <c r="F259" s="5">
        <v>1.51</v>
      </c>
      <c r="G259" s="5">
        <v>0.21</v>
      </c>
      <c r="H259" s="5">
        <v>4.25</v>
      </c>
      <c r="I259" s="5">
        <v>6.44</v>
      </c>
      <c r="J259" s="5">
        <v>7.85</v>
      </c>
    </row>
    <row r="260" spans="1:10" x14ac:dyDescent="0.45">
      <c r="A260" s="3" t="s">
        <v>6</v>
      </c>
      <c r="B260" s="3" t="s">
        <v>246</v>
      </c>
      <c r="C260" s="7" t="s">
        <v>247</v>
      </c>
      <c r="D260" s="7" t="s">
        <v>6</v>
      </c>
      <c r="E260" s="5">
        <v>4.4800000000000004</v>
      </c>
      <c r="F260" s="5">
        <v>1.51</v>
      </c>
      <c r="G260" s="5">
        <v>0.21</v>
      </c>
      <c r="H260" s="5">
        <v>4.25</v>
      </c>
      <c r="I260" s="5">
        <v>6.44</v>
      </c>
      <c r="J260" s="5">
        <v>7.85</v>
      </c>
    </row>
    <row r="261" spans="1:10" x14ac:dyDescent="0.45">
      <c r="A261" s="3" t="s">
        <v>6</v>
      </c>
      <c r="B261" s="3" t="s">
        <v>248</v>
      </c>
      <c r="C261" s="7" t="s">
        <v>249</v>
      </c>
      <c r="D261" s="7" t="s">
        <v>6</v>
      </c>
      <c r="E261" s="5">
        <v>4.38</v>
      </c>
      <c r="F261" s="5">
        <v>1.48</v>
      </c>
      <c r="G261" s="5">
        <v>0.21</v>
      </c>
      <c r="H261" s="5">
        <v>4.2</v>
      </c>
      <c r="I261" s="5">
        <v>6.36</v>
      </c>
      <c r="J261" s="5">
        <v>7.8</v>
      </c>
    </row>
    <row r="262" spans="1:10" x14ac:dyDescent="0.45">
      <c r="A262" s="3" t="s">
        <v>6</v>
      </c>
      <c r="B262" s="3" t="s">
        <v>250</v>
      </c>
      <c r="C262" s="7" t="s">
        <v>251</v>
      </c>
      <c r="D262" s="7" t="s">
        <v>6</v>
      </c>
      <c r="E262" s="5">
        <v>4.38</v>
      </c>
      <c r="F262" s="5">
        <v>1.48</v>
      </c>
      <c r="G262" s="5">
        <v>0.21</v>
      </c>
      <c r="H262" s="5">
        <v>4.2</v>
      </c>
      <c r="I262" s="5">
        <v>6.36</v>
      </c>
      <c r="J262" s="5">
        <v>7.8</v>
      </c>
    </row>
    <row r="263" spans="1:10" x14ac:dyDescent="0.45">
      <c r="A263" s="3" t="s">
        <v>6</v>
      </c>
      <c r="B263" s="3" t="s">
        <v>252</v>
      </c>
      <c r="C263" s="7" t="s">
        <v>253</v>
      </c>
      <c r="D263" s="7" t="s">
        <v>6</v>
      </c>
      <c r="E263" s="5">
        <v>908</v>
      </c>
      <c r="F263" s="5">
        <v>955</v>
      </c>
      <c r="G263" s="5">
        <v>992</v>
      </c>
      <c r="H263" s="5">
        <v>974</v>
      </c>
      <c r="I263" s="5">
        <v>962</v>
      </c>
      <c r="J263" s="5">
        <v>950</v>
      </c>
    </row>
    <row r="264" spans="1:10" x14ac:dyDescent="0.45">
      <c r="A264" s="3" t="s">
        <v>6</v>
      </c>
      <c r="B264" s="3" t="s">
        <v>254</v>
      </c>
      <c r="C264" s="7" t="s">
        <v>255</v>
      </c>
      <c r="D264" s="7" t="s">
        <v>6</v>
      </c>
      <c r="E264" s="5">
        <v>930</v>
      </c>
      <c r="F264" s="5">
        <v>974</v>
      </c>
      <c r="G264" s="5">
        <v>997</v>
      </c>
      <c r="H264" s="5">
        <v>984</v>
      </c>
      <c r="I264" s="5">
        <v>974</v>
      </c>
      <c r="J264" s="5">
        <v>956</v>
      </c>
    </row>
    <row r="265" spans="1:10" x14ac:dyDescent="0.45">
      <c r="A265" s="3" t="s">
        <v>6</v>
      </c>
      <c r="B265" s="3" t="s">
        <v>256</v>
      </c>
      <c r="C265" s="7" t="s">
        <v>257</v>
      </c>
      <c r="D265" s="7" t="s">
        <v>6</v>
      </c>
      <c r="E265" s="5">
        <v>919</v>
      </c>
      <c r="F265" s="5">
        <v>989</v>
      </c>
      <c r="G265" s="5">
        <v>981</v>
      </c>
      <c r="H265" s="5">
        <v>971</v>
      </c>
      <c r="I265" s="5">
        <v>962</v>
      </c>
      <c r="J265" s="5">
        <v>929</v>
      </c>
    </row>
    <row r="266" spans="1:10" x14ac:dyDescent="0.45">
      <c r="A266" s="3" t="s">
        <v>6</v>
      </c>
      <c r="B266" s="3" t="s">
        <v>258</v>
      </c>
      <c r="C266" s="7" t="s">
        <v>259</v>
      </c>
      <c r="D266" s="7" t="s">
        <v>6</v>
      </c>
      <c r="E266" s="5">
        <v>1</v>
      </c>
      <c r="F266" s="5">
        <v>1</v>
      </c>
      <c r="G266" s="5">
        <v>1</v>
      </c>
      <c r="H266" s="5">
        <v>1</v>
      </c>
      <c r="I266" s="5">
        <v>1</v>
      </c>
      <c r="J266" s="5">
        <v>1</v>
      </c>
    </row>
    <row r="267" spans="1:10" x14ac:dyDescent="0.45">
      <c r="A267" s="3" t="s">
        <v>6</v>
      </c>
      <c r="B267" s="3" t="s">
        <v>260</v>
      </c>
      <c r="C267" s="7" t="s">
        <v>261</v>
      </c>
      <c r="D267" s="7" t="s">
        <v>6</v>
      </c>
      <c r="E267" s="5">
        <v>4801</v>
      </c>
      <c r="F267" s="5">
        <v>6000</v>
      </c>
      <c r="G267" s="5">
        <v>7111</v>
      </c>
      <c r="H267" s="5">
        <v>10234</v>
      </c>
      <c r="I267" s="5">
        <v>13092</v>
      </c>
      <c r="J267" s="5">
        <v>14996</v>
      </c>
    </row>
    <row r="268" spans="1:10" x14ac:dyDescent="0.45">
      <c r="A268" s="3" t="s">
        <v>6</v>
      </c>
      <c r="B268" s="3" t="s">
        <v>262</v>
      </c>
      <c r="C268" s="7" t="s">
        <v>263</v>
      </c>
      <c r="D268" s="7" t="s">
        <v>6</v>
      </c>
      <c r="E268" s="5" t="e">
        <v>#N/A</v>
      </c>
      <c r="F268" s="5" t="e">
        <v>#N/A</v>
      </c>
      <c r="G268" s="5" t="e">
        <v>#N/A</v>
      </c>
      <c r="H268" s="5" t="e">
        <v>#N/A</v>
      </c>
      <c r="I268" s="5" t="e">
        <v>#N/A</v>
      </c>
      <c r="J268" s="5" t="e">
        <v>#N/A</v>
      </c>
    </row>
    <row r="269" spans="1:10" x14ac:dyDescent="0.45">
      <c r="A269" s="3" t="s">
        <v>6</v>
      </c>
      <c r="B269" s="3" t="s">
        <v>264</v>
      </c>
      <c r="C269" s="7" t="s">
        <v>265</v>
      </c>
      <c r="D269" s="7" t="s">
        <v>6</v>
      </c>
      <c r="E269" s="5" t="e">
        <v>#N/A</v>
      </c>
      <c r="F269" s="5" t="e">
        <v>#N/A</v>
      </c>
      <c r="G269" s="5" t="e">
        <v>#N/A</v>
      </c>
      <c r="H269" s="5" t="e">
        <v>#N/A</v>
      </c>
      <c r="I269" s="5" t="e">
        <v>#N/A</v>
      </c>
      <c r="J269" s="5" t="e">
        <v>#N/A</v>
      </c>
    </row>
    <row r="270" spans="1:10" x14ac:dyDescent="0.45">
      <c r="A270" s="3" t="s">
        <v>6</v>
      </c>
      <c r="B270" s="3" t="s">
        <v>266</v>
      </c>
      <c r="C270" s="7" t="s">
        <v>267</v>
      </c>
      <c r="D270" s="7" t="s">
        <v>6</v>
      </c>
      <c r="E270" s="5">
        <v>710</v>
      </c>
      <c r="F270" s="5">
        <v>717</v>
      </c>
      <c r="G270" s="5">
        <v>798</v>
      </c>
      <c r="H270" s="5">
        <v>736</v>
      </c>
      <c r="I270" s="5">
        <v>658</v>
      </c>
      <c r="J270" s="5">
        <v>594</v>
      </c>
    </row>
    <row r="271" spans="1:10" x14ac:dyDescent="0.45">
      <c r="A271" s="3" t="s">
        <v>6</v>
      </c>
      <c r="B271" s="3" t="s">
        <v>268</v>
      </c>
      <c r="C271" s="7" t="s">
        <v>269</v>
      </c>
      <c r="D271" s="7" t="s">
        <v>6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</row>
    <row r="272" spans="1:10" x14ac:dyDescent="0.45">
      <c r="A272" s="3" t="s">
        <v>6</v>
      </c>
      <c r="B272" s="3" t="s">
        <v>270</v>
      </c>
      <c r="C272" s="7" t="s">
        <v>271</v>
      </c>
      <c r="D272" s="7" t="s">
        <v>6</v>
      </c>
      <c r="E272" s="5">
        <v>0</v>
      </c>
      <c r="F272" s="5">
        <v>0</v>
      </c>
      <c r="G272" s="5">
        <v>0</v>
      </c>
      <c r="H272" s="5">
        <v>0</v>
      </c>
      <c r="I272" s="5">
        <v>1.6</v>
      </c>
      <c r="J272" s="5">
        <v>1.6639999999999999</v>
      </c>
    </row>
    <row r="273" spans="1:10" x14ac:dyDescent="0.45">
      <c r="A273" s="3" t="s">
        <v>6</v>
      </c>
      <c r="B273" s="3" t="s">
        <v>272</v>
      </c>
      <c r="C273" s="7" t="s">
        <v>273</v>
      </c>
      <c r="D273" s="7" t="s">
        <v>6</v>
      </c>
      <c r="E273" s="5">
        <v>0</v>
      </c>
      <c r="F273" s="5">
        <v>0</v>
      </c>
      <c r="G273" s="5">
        <v>0</v>
      </c>
      <c r="H273" s="5">
        <v>0</v>
      </c>
      <c r="I273" s="5">
        <v>1549</v>
      </c>
      <c r="J273" s="5">
        <v>1605</v>
      </c>
    </row>
    <row r="274" spans="1:10" x14ac:dyDescent="0.45">
      <c r="A274" s="3" t="s">
        <v>6</v>
      </c>
      <c r="B274" s="3" t="s">
        <v>274</v>
      </c>
      <c r="C274" s="7" t="s">
        <v>275</v>
      </c>
      <c r="D274" s="7" t="s">
        <v>6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</row>
    <row r="275" spans="1:10" x14ac:dyDescent="0.45">
      <c r="A275" s="3" t="s">
        <v>6</v>
      </c>
      <c r="B275" s="3" t="s">
        <v>276</v>
      </c>
      <c r="C275" s="7" t="s">
        <v>277</v>
      </c>
      <c r="D275" s="7" t="s">
        <v>6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</row>
    <row r="276" spans="1:10" x14ac:dyDescent="0.45">
      <c r="A276" s="3" t="s">
        <v>6</v>
      </c>
      <c r="B276" s="3" t="s">
        <v>278</v>
      </c>
      <c r="C276" s="7" t="s">
        <v>279</v>
      </c>
      <c r="D276" s="7" t="s">
        <v>6</v>
      </c>
      <c r="E276" s="5">
        <v>222.53</v>
      </c>
      <c r="F276" s="5">
        <v>254.13</v>
      </c>
      <c r="G276" s="5">
        <v>132.59</v>
      </c>
      <c r="H276" s="5">
        <v>263.14</v>
      </c>
      <c r="I276" s="5">
        <v>334.33</v>
      </c>
      <c r="J276" s="5">
        <v>264.91000000000003</v>
      </c>
    </row>
    <row r="277" spans="1:10" x14ac:dyDescent="0.45">
      <c r="A277" s="3" t="s">
        <v>6</v>
      </c>
      <c r="B277" s="3" t="s">
        <v>280</v>
      </c>
      <c r="C277" s="7" t="s">
        <v>281</v>
      </c>
      <c r="D277" s="7" t="s">
        <v>6</v>
      </c>
      <c r="E277" s="5">
        <v>225.56</v>
      </c>
      <c r="F277" s="5">
        <v>232.63</v>
      </c>
      <c r="G277" s="5">
        <v>167.97</v>
      </c>
      <c r="H277" s="5">
        <v>281.08999999999997</v>
      </c>
      <c r="I277" s="5">
        <v>341.7</v>
      </c>
      <c r="J277" s="5">
        <v>212.29</v>
      </c>
    </row>
    <row r="278" spans="1:10" x14ac:dyDescent="0.45">
      <c r="A278" s="3" t="s">
        <v>6</v>
      </c>
      <c r="B278" s="3" t="s">
        <v>282</v>
      </c>
      <c r="C278" s="7" t="s">
        <v>283</v>
      </c>
      <c r="D278" s="7" t="s">
        <v>6</v>
      </c>
      <c r="E278" s="5" t="e">
        <v>#N/A</v>
      </c>
      <c r="F278" s="5" t="e">
        <v>#N/A</v>
      </c>
      <c r="G278" s="5" t="e">
        <v>#N/A</v>
      </c>
      <c r="H278" s="5" t="e">
        <v>#N/A</v>
      </c>
      <c r="I278" s="5" t="e">
        <v>#N/A</v>
      </c>
      <c r="J278" s="5" t="e">
        <v>#N/A</v>
      </c>
    </row>
    <row r="279" spans="1:10" x14ac:dyDescent="0.45">
      <c r="A279" s="3" t="s">
        <v>6</v>
      </c>
      <c r="B279" s="3" t="s">
        <v>284</v>
      </c>
      <c r="C279" s="7" t="s">
        <v>285</v>
      </c>
      <c r="D279" s="7" t="s">
        <v>6</v>
      </c>
      <c r="E279" s="5">
        <v>787</v>
      </c>
      <c r="F279" s="5">
        <v>1000</v>
      </c>
      <c r="G279" s="5">
        <v>1000</v>
      </c>
      <c r="H279" s="5">
        <v>1100</v>
      </c>
      <c r="I279" s="5">
        <v>1000</v>
      </c>
      <c r="J279" s="5">
        <v>800</v>
      </c>
    </row>
    <row r="280" spans="1:10" x14ac:dyDescent="0.45">
      <c r="A280" s="3" t="s">
        <v>6</v>
      </c>
      <c r="B280" s="3" t="s">
        <v>286</v>
      </c>
      <c r="C280" s="7" t="s">
        <v>287</v>
      </c>
      <c r="D280" s="7" t="s">
        <v>6</v>
      </c>
      <c r="E280" s="5">
        <v>3598</v>
      </c>
      <c r="F280" s="5">
        <v>4465</v>
      </c>
      <c r="G280" s="5">
        <v>5055</v>
      </c>
      <c r="H280" s="5">
        <v>4906</v>
      </c>
      <c r="I280" s="5">
        <v>5493</v>
      </c>
      <c r="J280" s="5">
        <v>5993</v>
      </c>
    </row>
    <row r="281" spans="1:10" x14ac:dyDescent="0.45">
      <c r="A281" s="3" t="s">
        <v>6</v>
      </c>
      <c r="B281" s="3" t="s">
        <v>288</v>
      </c>
      <c r="C281" s="7" t="s">
        <v>289</v>
      </c>
      <c r="D281" s="7" t="s">
        <v>6</v>
      </c>
      <c r="E281" s="5">
        <f t="shared" ref="E281:J281" si="108">IF(OR(E251&lt;=0,E252&lt;=0),0,IF(E252/E251&gt;=0.999,#N/A,E252/E251))</f>
        <v>0</v>
      </c>
      <c r="F281" s="5">
        <f t="shared" si="108"/>
        <v>5.7441253263707574E-2</v>
      </c>
      <c r="G281" s="5">
        <f t="shared" si="108"/>
        <v>0.68484848484848482</v>
      </c>
      <c r="H281" s="5">
        <f t="shared" si="108"/>
        <v>0.16444444444444445</v>
      </c>
      <c r="I281" s="5">
        <f t="shared" si="108"/>
        <v>0.16684592632428072</v>
      </c>
      <c r="J281" s="5">
        <f t="shared" si="108"/>
        <v>0.21670168067226891</v>
      </c>
    </row>
    <row r="282" spans="1:10" x14ac:dyDescent="0.45">
      <c r="A282" s="3" t="s">
        <v>6</v>
      </c>
      <c r="B282" s="3" t="s">
        <v>290</v>
      </c>
      <c r="C282" s="7" t="s">
        <v>291</v>
      </c>
      <c r="D282" s="7" t="s">
        <v>6</v>
      </c>
      <c r="E282" s="5">
        <f t="shared" ref="E282:J282" si="109">IF(E266=1,E267,E268-E269)</f>
        <v>4801</v>
      </c>
      <c r="F282" s="5">
        <f t="shared" si="109"/>
        <v>6000</v>
      </c>
      <c r="G282" s="5">
        <f t="shared" si="109"/>
        <v>7111</v>
      </c>
      <c r="H282" s="5">
        <f t="shared" si="109"/>
        <v>10234</v>
      </c>
      <c r="I282" s="5">
        <f t="shared" si="109"/>
        <v>13092</v>
      </c>
      <c r="J282" s="5">
        <f t="shared" si="109"/>
        <v>14996</v>
      </c>
    </row>
    <row r="283" spans="1:10" x14ac:dyDescent="0.45">
      <c r="A283" s="3" t="s">
        <v>6</v>
      </c>
      <c r="B283" s="3" t="s">
        <v>292</v>
      </c>
      <c r="C283" s="7" t="s">
        <v>293</v>
      </c>
      <c r="D283" s="7" t="s">
        <v>6</v>
      </c>
      <c r="E283" s="5">
        <f t="shared" ref="E283:J283" si="110">IF(ISERROR(E282+E271-E270+((1-E281)*E248)),#N/A,E282+E271-E270+((1-E281)*E248))</f>
        <v>4217</v>
      </c>
      <c r="F283" s="5">
        <f t="shared" si="110"/>
        <v>5490.3629242819843</v>
      </c>
      <c r="G283" s="5">
        <f t="shared" si="110"/>
        <v>6406.6</v>
      </c>
      <c r="H283" s="5" t="e">
        <f t="shared" si="110"/>
        <v>#N/A</v>
      </c>
      <c r="I283" s="5">
        <f t="shared" si="110"/>
        <v>12660.617908039796</v>
      </c>
      <c r="J283" s="5">
        <f t="shared" si="110"/>
        <v>14655.788655462185</v>
      </c>
    </row>
    <row r="284" spans="1:10" x14ac:dyDescent="0.45">
      <c r="A284" s="3" t="s">
        <v>6</v>
      </c>
      <c r="B284" s="3" t="s">
        <v>294</v>
      </c>
      <c r="C284" s="7" t="s">
        <v>295</v>
      </c>
      <c r="D284" s="7" t="s">
        <v>6</v>
      </c>
      <c r="E284" s="5" t="e">
        <f t="shared" ref="E284:J284" si="111">IF(ISERROR(E283-E235+D235-E232+D232-E229+D229-E226+D226),#N/A,E283-E235+D235-E232+D232-E229+D229-E226+D226)</f>
        <v>#N/A</v>
      </c>
      <c r="F284" s="5">
        <f t="shared" si="111"/>
        <v>-2466.6370757180157</v>
      </c>
      <c r="G284" s="5">
        <f t="shared" si="111"/>
        <v>5897.6</v>
      </c>
      <c r="H284" s="5" t="e">
        <f t="shared" si="111"/>
        <v>#N/A</v>
      </c>
      <c r="I284" s="5">
        <f t="shared" si="111"/>
        <v>14152.617908039796</v>
      </c>
      <c r="J284" s="5">
        <f t="shared" si="111"/>
        <v>9014.7886554621855</v>
      </c>
    </row>
    <row r="285" spans="1:10" ht="25.2" x14ac:dyDescent="0.45">
      <c r="A285" s="7" t="s">
        <v>296</v>
      </c>
      <c r="B285" s="7" t="s">
        <v>297</v>
      </c>
      <c r="C285" s="7" t="s">
        <v>298</v>
      </c>
      <c r="D285" s="7" t="s">
        <v>299</v>
      </c>
      <c r="E285" s="7" t="s">
        <v>299</v>
      </c>
      <c r="F285" s="7" t="s">
        <v>299</v>
      </c>
      <c r="G285" s="7" t="s">
        <v>299</v>
      </c>
      <c r="H285" s="7" t="s">
        <v>299</v>
      </c>
      <c r="I285" s="7" t="s">
        <v>299</v>
      </c>
      <c r="J285" s="7" t="s">
        <v>299</v>
      </c>
    </row>
    <row r="288" spans="1:10" x14ac:dyDescent="0.45">
      <c r="A288" s="3" t="s">
        <v>9</v>
      </c>
      <c r="B288" s="3" t="s">
        <v>10</v>
      </c>
    </row>
    <row r="289" spans="1:10" x14ac:dyDescent="0.45">
      <c r="A289" s="3"/>
      <c r="B289" s="3" t="s">
        <v>307</v>
      </c>
    </row>
    <row r="290" spans="1:10" x14ac:dyDescent="0.45">
      <c r="A290" s="3"/>
      <c r="B290" s="3"/>
      <c r="C290" s="3"/>
    </row>
    <row r="291" spans="1:10" x14ac:dyDescent="0.45">
      <c r="A291" s="3"/>
      <c r="B291" s="3"/>
      <c r="C291" s="3"/>
      <c r="D291" s="5" t="s">
        <v>15</v>
      </c>
      <c r="E291" s="6" t="s">
        <v>16</v>
      </c>
      <c r="F291" s="6" t="s">
        <v>17</v>
      </c>
      <c r="G291" s="6" t="s">
        <v>18</v>
      </c>
      <c r="H291" s="6" t="s">
        <v>19</v>
      </c>
      <c r="I291" s="6" t="s">
        <v>20</v>
      </c>
      <c r="J291" s="6" t="s">
        <v>21</v>
      </c>
    </row>
    <row r="292" spans="1:10" x14ac:dyDescent="0.45">
      <c r="A292" s="3"/>
      <c r="B292" s="3"/>
      <c r="C292" s="7" t="s">
        <v>22</v>
      </c>
      <c r="D292" s="5" t="s">
        <v>23</v>
      </c>
      <c r="E292" s="7" t="s">
        <v>24</v>
      </c>
      <c r="F292" s="7" t="s">
        <v>25</v>
      </c>
      <c r="G292" s="7" t="s">
        <v>26</v>
      </c>
      <c r="H292" s="7" t="s">
        <v>27</v>
      </c>
      <c r="I292" s="7" t="s">
        <v>28</v>
      </c>
      <c r="J292" s="7" t="s">
        <v>29</v>
      </c>
    </row>
    <row r="293" spans="1:10" x14ac:dyDescent="0.45">
      <c r="A293" s="7" t="s">
        <v>30</v>
      </c>
      <c r="B293" s="7" t="s">
        <v>31</v>
      </c>
      <c r="C293" s="7" t="s">
        <v>32</v>
      </c>
      <c r="D293" s="7" t="s">
        <v>33</v>
      </c>
      <c r="E293" s="7" t="s">
        <v>33</v>
      </c>
      <c r="F293" s="7" t="s">
        <v>33</v>
      </c>
      <c r="G293" s="7" t="s">
        <v>33</v>
      </c>
      <c r="H293" s="7" t="s">
        <v>33</v>
      </c>
      <c r="I293" s="7" t="s">
        <v>33</v>
      </c>
      <c r="J293" s="7" t="s">
        <v>33</v>
      </c>
    </row>
    <row r="294" spans="1:10" x14ac:dyDescent="0.45">
      <c r="A294" s="3" t="s">
        <v>9</v>
      </c>
      <c r="B294" s="3" t="s">
        <v>34</v>
      </c>
      <c r="C294" s="7" t="s">
        <v>35</v>
      </c>
      <c r="D294" s="7" t="s">
        <v>36</v>
      </c>
      <c r="E294" s="5">
        <f t="shared" ref="E294:J294" si="112">IF(ISERROR(E361/E386),#N/A,E361/E386)</f>
        <v>10.137656261422618</v>
      </c>
      <c r="F294" s="5">
        <f t="shared" si="112"/>
        <v>12.86983105390185</v>
      </c>
      <c r="G294" s="5">
        <f t="shared" si="112"/>
        <v>11.682528721200326</v>
      </c>
      <c r="H294" s="5">
        <f t="shared" si="112"/>
        <v>18.072492884647581</v>
      </c>
      <c r="I294" s="5">
        <f t="shared" si="112"/>
        <v>17.243419763568674</v>
      </c>
      <c r="J294" s="5">
        <f t="shared" si="112"/>
        <v>17.046886828160485</v>
      </c>
    </row>
    <row r="295" spans="1:10" x14ac:dyDescent="0.45">
      <c r="A295" s="3" t="s">
        <v>9</v>
      </c>
      <c r="B295" s="3" t="s">
        <v>37</v>
      </c>
      <c r="C295" s="7" t="s">
        <v>38</v>
      </c>
      <c r="D295" s="7" t="s">
        <v>36</v>
      </c>
      <c r="E295" s="5">
        <f t="shared" ref="E295:J295" si="113">IF(ISERROR(E362/E386),#N/A,E362/E386)</f>
        <v>3.0494188171649976</v>
      </c>
      <c r="F295" s="5">
        <f t="shared" si="113"/>
        <v>3.97538213998391</v>
      </c>
      <c r="G295" s="5">
        <f t="shared" si="113"/>
        <v>3.7065729173206101</v>
      </c>
      <c r="H295" s="5">
        <f t="shared" si="113"/>
        <v>5.646911099949774</v>
      </c>
      <c r="I295" s="5">
        <f t="shared" si="113"/>
        <v>5.1851609953628106</v>
      </c>
      <c r="J295" s="5">
        <f t="shared" si="113"/>
        <v>4.6595855412566234</v>
      </c>
    </row>
    <row r="296" spans="1:10" x14ac:dyDescent="0.45">
      <c r="A296" s="3" t="s">
        <v>9</v>
      </c>
      <c r="B296" s="3" t="s">
        <v>39</v>
      </c>
      <c r="C296" s="7" t="s">
        <v>40</v>
      </c>
      <c r="D296" s="7" t="s">
        <v>36</v>
      </c>
      <c r="E296" s="5">
        <f t="shared" ref="E296:J296" si="114">IF(ISERROR((E361-E362)/E386),#N/A,(E361-E362)/E386)</f>
        <v>7.0882374442576213</v>
      </c>
      <c r="F296" s="5">
        <f t="shared" si="114"/>
        <v>8.894448913917941</v>
      </c>
      <c r="G296" s="5">
        <f t="shared" si="114"/>
        <v>7.9759558038797165</v>
      </c>
      <c r="H296" s="5">
        <f t="shared" si="114"/>
        <v>12.425581784697806</v>
      </c>
      <c r="I296" s="5">
        <f t="shared" si="114"/>
        <v>12.058258768205866</v>
      </c>
      <c r="J296" s="5">
        <f t="shared" si="114"/>
        <v>12.387301286903861</v>
      </c>
    </row>
    <row r="297" spans="1:10" x14ac:dyDescent="0.45">
      <c r="A297" s="3" t="s">
        <v>9</v>
      </c>
      <c r="B297" s="3" t="s">
        <v>41</v>
      </c>
      <c r="C297" s="7" t="s">
        <v>42</v>
      </c>
      <c r="D297" s="7" t="s">
        <v>43</v>
      </c>
      <c r="E297" s="5">
        <f t="shared" ref="E297:J297" si="115">IF(ISERROR(E360/E371),#N/A,E360/E371)</f>
        <v>3.0667558151810534</v>
      </c>
      <c r="F297" s="5">
        <f t="shared" si="115"/>
        <v>2.9281134248451459</v>
      </c>
      <c r="G297" s="5">
        <f t="shared" si="115"/>
        <v>2.3779942279942281</v>
      </c>
      <c r="H297" s="5">
        <f t="shared" si="115"/>
        <v>2.0965849365634242</v>
      </c>
      <c r="I297" s="5">
        <f t="shared" si="115"/>
        <v>1.8369313974102914</v>
      </c>
      <c r="J297" s="5">
        <f t="shared" si="115"/>
        <v>2.0053335928755658</v>
      </c>
    </row>
    <row r="298" spans="1:10" x14ac:dyDescent="0.45">
      <c r="A298" s="3" t="s">
        <v>9</v>
      </c>
      <c r="B298" s="3" t="s">
        <v>44</v>
      </c>
      <c r="C298" s="7" t="s">
        <v>45</v>
      </c>
      <c r="D298" s="7" t="s">
        <v>43</v>
      </c>
      <c r="E298" s="5">
        <f t="shared" ref="E298:J298" si="116">IF(ISERROR(E357/E371),#N/A,E357/E371)</f>
        <v>2.4051448076855402</v>
      </c>
      <c r="F298" s="5">
        <f t="shared" si="116"/>
        <v>2.1733899835029726</v>
      </c>
      <c r="G298" s="5">
        <f t="shared" si="116"/>
        <v>1.6415873015873015</v>
      </c>
      <c r="H298" s="5">
        <f t="shared" si="116"/>
        <v>1.3557092918082481</v>
      </c>
      <c r="I298" s="5">
        <f t="shared" si="116"/>
        <v>1.0733264513812526</v>
      </c>
      <c r="J298" s="5">
        <f t="shared" si="116"/>
        <v>1.2345418268528883</v>
      </c>
    </row>
    <row r="299" spans="1:10" x14ac:dyDescent="0.45">
      <c r="A299" s="3" t="s">
        <v>9</v>
      </c>
      <c r="B299" s="3" t="s">
        <v>46</v>
      </c>
      <c r="C299" s="7" t="s">
        <v>47</v>
      </c>
      <c r="D299" s="7" t="s">
        <v>43</v>
      </c>
      <c r="E299" s="5" t="e">
        <f t="shared" ref="E299:J299" si="117">IF(ISERROR(E381/((E358+D358)/2)),#N/A,E381/((E358+D358)/2))</f>
        <v>#N/A</v>
      </c>
      <c r="F299" s="5">
        <f t="shared" si="117"/>
        <v>7.1911407597621908</v>
      </c>
      <c r="G299" s="5">
        <f t="shared" si="117"/>
        <v>7.0245380488774094</v>
      </c>
      <c r="H299" s="5">
        <f t="shared" si="117"/>
        <v>6.9686472761896123</v>
      </c>
      <c r="I299" s="5">
        <f t="shared" si="117"/>
        <v>6.9791434040516833</v>
      </c>
      <c r="J299" s="5">
        <f t="shared" si="117"/>
        <v>6.9921024768715396</v>
      </c>
    </row>
    <row r="300" spans="1:10" x14ac:dyDescent="0.45">
      <c r="A300" s="3" t="s">
        <v>9</v>
      </c>
      <c r="B300" s="3" t="s">
        <v>48</v>
      </c>
      <c r="C300" s="7" t="s">
        <v>49</v>
      </c>
      <c r="D300" s="7" t="s">
        <v>43</v>
      </c>
      <c r="E300" s="5" t="e">
        <f t="shared" ref="E300:J300" si="118">IF(ISERROR(360/E299),#N/A,360/E299)</f>
        <v>#N/A</v>
      </c>
      <c r="F300" s="5">
        <f t="shared" si="118"/>
        <v>50.061598295275907</v>
      </c>
      <c r="G300" s="5">
        <f t="shared" si="118"/>
        <v>51.24892163656677</v>
      </c>
      <c r="H300" s="5">
        <f t="shared" si="118"/>
        <v>51.659954325718786</v>
      </c>
      <c r="I300" s="5">
        <f t="shared" si="118"/>
        <v>51.58226148369512</v>
      </c>
      <c r="J300" s="5">
        <f t="shared" si="118"/>
        <v>51.486659583552608</v>
      </c>
    </row>
    <row r="301" spans="1:10" x14ac:dyDescent="0.45">
      <c r="A301" s="3" t="s">
        <v>9</v>
      </c>
      <c r="B301" s="3" t="s">
        <v>50</v>
      </c>
      <c r="C301" s="7" t="s">
        <v>51</v>
      </c>
      <c r="D301" s="7" t="s">
        <v>43</v>
      </c>
      <c r="E301" s="5" t="e">
        <f t="shared" ref="E301:J301" si="119">IF(ISERROR(E418/((E358+D358)/2)),#N/A,E418/((E358+D358)/2))</f>
        <v>#N/A</v>
      </c>
      <c r="F301" s="5">
        <f t="shared" si="119"/>
        <v>1.5351550506601168E-2</v>
      </c>
      <c r="G301" s="5">
        <f t="shared" si="119"/>
        <v>1.8726405722233261E-2</v>
      </c>
      <c r="H301" s="5">
        <f t="shared" si="119"/>
        <v>1.7478633447439416E-2</v>
      </c>
      <c r="I301" s="5">
        <f t="shared" si="119"/>
        <v>1.7526718774924229E-2</v>
      </c>
      <c r="J301" s="5">
        <f t="shared" si="119"/>
        <v>1.6038046968566123E-2</v>
      </c>
    </row>
    <row r="302" spans="1:10" x14ac:dyDescent="0.45">
      <c r="A302" s="3" t="s">
        <v>9</v>
      </c>
      <c r="B302" s="3" t="s">
        <v>52</v>
      </c>
      <c r="C302" s="7" t="s">
        <v>53</v>
      </c>
      <c r="D302" s="7" t="s">
        <v>43</v>
      </c>
      <c r="E302" s="5" t="e">
        <f t="shared" ref="E302:J302" si="120">IF(ISERROR(E382/((E359+D359)/2)),#N/A,E382/((E359+D359)/2))</f>
        <v>#N/A</v>
      </c>
      <c r="F302" s="5">
        <f t="shared" si="120"/>
        <v>103.80295047418335</v>
      </c>
      <c r="G302" s="5">
        <f t="shared" si="120"/>
        <v>57.434375000000003</v>
      </c>
      <c r="H302" s="5" t="e">
        <f t="shared" si="120"/>
        <v>#N/A</v>
      </c>
      <c r="I302" s="5" t="e">
        <f t="shared" si="120"/>
        <v>#N/A</v>
      </c>
      <c r="J302" s="5" t="e">
        <f t="shared" si="120"/>
        <v>#N/A</v>
      </c>
    </row>
    <row r="303" spans="1:10" x14ac:dyDescent="0.45">
      <c r="A303" s="3" t="s">
        <v>9</v>
      </c>
      <c r="B303" s="3" t="s">
        <v>54</v>
      </c>
      <c r="C303" s="7" t="s">
        <v>55</v>
      </c>
      <c r="D303" s="7" t="s">
        <v>43</v>
      </c>
      <c r="E303" s="5" t="e">
        <f t="shared" ref="E303:J303" si="121">IF(ISERROR(360/E302),#N/A,360/E302)</f>
        <v>#N/A</v>
      </c>
      <c r="F303" s="5">
        <f t="shared" si="121"/>
        <v>3.4681095128363908</v>
      </c>
      <c r="G303" s="5">
        <f t="shared" si="121"/>
        <v>6.2680232874476305</v>
      </c>
      <c r="H303" s="5" t="e">
        <f t="shared" si="121"/>
        <v>#N/A</v>
      </c>
      <c r="I303" s="5" t="e">
        <f t="shared" si="121"/>
        <v>#N/A</v>
      </c>
      <c r="J303" s="5" t="e">
        <f t="shared" si="121"/>
        <v>#N/A</v>
      </c>
    </row>
    <row r="304" spans="1:10" x14ac:dyDescent="0.45">
      <c r="A304" s="3" t="s">
        <v>9</v>
      </c>
      <c r="B304" s="3" t="s">
        <v>56</v>
      </c>
      <c r="C304" s="7" t="s">
        <v>57</v>
      </c>
      <c r="D304" s="7" t="s">
        <v>43</v>
      </c>
      <c r="E304" s="5">
        <f t="shared" ref="E304:J304" si="122">IF(ISERROR((E357+E358)/E371),#N/A,(E357+E358)/E371)</f>
        <v>2.9573494739064645</v>
      </c>
      <c r="F304" s="5">
        <f t="shared" si="122"/>
        <v>2.8001213932206555</v>
      </c>
      <c r="G304" s="5">
        <f t="shared" si="122"/>
        <v>2.2225108225108223</v>
      </c>
      <c r="H304" s="5">
        <f t="shared" si="122"/>
        <v>1.941965922702716</v>
      </c>
      <c r="I304" s="5">
        <f t="shared" si="122"/>
        <v>1.6606112968739482</v>
      </c>
      <c r="J304" s="5">
        <f t="shared" si="122"/>
        <v>1.8466008078251983</v>
      </c>
    </row>
    <row r="305" spans="1:10" x14ac:dyDescent="0.45">
      <c r="A305" s="3" t="s">
        <v>9</v>
      </c>
      <c r="B305" s="3" t="s">
        <v>58</v>
      </c>
      <c r="C305" s="7" t="s">
        <v>59</v>
      </c>
      <c r="D305" s="7" t="s">
        <v>60</v>
      </c>
      <c r="E305" s="5" t="e">
        <f t="shared" ref="E305:J305" si="123">IF(ISERROR(E318/E319),#N/A,E318/E319)</f>
        <v>#N/A</v>
      </c>
      <c r="F305" s="5">
        <f t="shared" si="123"/>
        <v>1.4237172855131806</v>
      </c>
      <c r="G305" s="5">
        <f t="shared" si="123"/>
        <v>1.4172282885288352</v>
      </c>
      <c r="H305" s="5" t="e">
        <f t="shared" si="123"/>
        <v>#N/A</v>
      </c>
      <c r="I305" s="5" t="e">
        <f t="shared" si="123"/>
        <v>#N/A</v>
      </c>
      <c r="J305" s="5" t="e">
        <f t="shared" si="123"/>
        <v>#N/A</v>
      </c>
    </row>
    <row r="306" spans="1:10" x14ac:dyDescent="0.45">
      <c r="A306" s="3" t="s">
        <v>9</v>
      </c>
      <c r="B306" s="3" t="s">
        <v>61</v>
      </c>
      <c r="C306" s="7" t="s">
        <v>62</v>
      </c>
      <c r="D306" s="7" t="s">
        <v>60</v>
      </c>
      <c r="E306" s="5">
        <f t="shared" ref="E306:J306" si="124">IF((E364-E374-E375)&lt;=0,#N/A,IF(ISERROR(E364/(E364-E374-E375)),#N/A,E364/(E364-E374-E375)))</f>
        <v>1.4361923934143361</v>
      </c>
      <c r="F306" s="5">
        <f t="shared" si="124"/>
        <v>1.4277346156138853</v>
      </c>
      <c r="G306" s="5">
        <f t="shared" si="124"/>
        <v>1.4260103691673434</v>
      </c>
      <c r="H306" s="5">
        <f t="shared" si="124"/>
        <v>1.4199781917502707</v>
      </c>
      <c r="I306" s="5">
        <f t="shared" si="124"/>
        <v>1.3850450960367167</v>
      </c>
      <c r="J306" s="5">
        <f t="shared" si="124"/>
        <v>1.4334966828410773</v>
      </c>
    </row>
    <row r="307" spans="1:10" x14ac:dyDescent="0.45">
      <c r="A307" s="3" t="s">
        <v>9</v>
      </c>
      <c r="B307" s="3" t="s">
        <v>63</v>
      </c>
      <c r="C307" s="7" t="s">
        <v>64</v>
      </c>
      <c r="D307" s="7" t="s">
        <v>60</v>
      </c>
      <c r="E307" s="5" t="e">
        <f t="shared" ref="E307:J307" si="125">IF(ISERROR((E364+D364)/(E380-E375+D380-D375)),#N/A,IF(OR(OR(E364+D364&lt;=0,E380-E375&lt;=0),D380-D375&lt;=0),#N/A,((E364+D364)/2)/((E380-E375+D380-D375)/2)))</f>
        <v>#N/A</v>
      </c>
      <c r="F307" s="5">
        <f t="shared" si="125"/>
        <v>1.4317040611245964</v>
      </c>
      <c r="G307" s="5">
        <f t="shared" si="125"/>
        <v>1.4268648368680075</v>
      </c>
      <c r="H307" s="5">
        <f t="shared" si="125"/>
        <v>1.4289336085759545</v>
      </c>
      <c r="I307" s="5">
        <f t="shared" si="125"/>
        <v>1.4138622332990085</v>
      </c>
      <c r="J307" s="5">
        <f t="shared" si="125"/>
        <v>1.423099538580898</v>
      </c>
    </row>
    <row r="308" spans="1:10" x14ac:dyDescent="0.45">
      <c r="A308" s="3" t="s">
        <v>9</v>
      </c>
      <c r="B308" s="3" t="s">
        <v>65</v>
      </c>
      <c r="C308" s="7" t="s">
        <v>66</v>
      </c>
      <c r="D308" s="7" t="s">
        <v>60</v>
      </c>
      <c r="E308" s="5">
        <f t="shared" ref="E308:J308" si="126">IF(ISERROR(E374/E364),#N/A,E374/E364)</f>
        <v>0.30371445734881858</v>
      </c>
      <c r="F308" s="5">
        <f t="shared" si="126"/>
        <v>0.2995897213222441</v>
      </c>
      <c r="G308" s="5">
        <f t="shared" si="126"/>
        <v>0.29874282710587413</v>
      </c>
      <c r="H308" s="5">
        <f t="shared" si="126"/>
        <v>0.29576383228294795</v>
      </c>
      <c r="I308" s="5">
        <f t="shared" si="126"/>
        <v>0.27800184783767456</v>
      </c>
      <c r="J308" s="5">
        <f t="shared" si="126"/>
        <v>0.30240508264164317</v>
      </c>
    </row>
    <row r="309" spans="1:10" x14ac:dyDescent="0.45">
      <c r="A309" s="3" t="s">
        <v>9</v>
      </c>
      <c r="B309" s="3" t="s">
        <v>67</v>
      </c>
      <c r="C309" s="7" t="s">
        <v>68</v>
      </c>
      <c r="D309" s="7" t="s">
        <v>60</v>
      </c>
      <c r="E309" s="5">
        <f t="shared" ref="E309:J309" si="127">IF(ISERROR((E371+E372+E373)/E364),#N/A,(E371+E372+E373)/E364)</f>
        <v>0.2925729625550661</v>
      </c>
      <c r="F309" s="5">
        <f t="shared" si="127"/>
        <v>0.28495719073226672</v>
      </c>
      <c r="G309" s="5">
        <f t="shared" si="127"/>
        <v>0.29733562573919137</v>
      </c>
      <c r="H309" s="5">
        <f t="shared" si="127"/>
        <v>0.29455853993121134</v>
      </c>
      <c r="I309" s="5">
        <f t="shared" si="127"/>
        <v>0.27640275754237587</v>
      </c>
      <c r="J309" s="5">
        <f t="shared" si="127"/>
        <v>0.30086127391937589</v>
      </c>
    </row>
    <row r="310" spans="1:10" x14ac:dyDescent="0.45">
      <c r="A310" s="3" t="s">
        <v>9</v>
      </c>
      <c r="B310" s="3" t="s">
        <v>69</v>
      </c>
      <c r="C310" s="7" t="s">
        <v>70</v>
      </c>
      <c r="D310" s="7" t="s">
        <v>60</v>
      </c>
      <c r="E310" s="5">
        <f t="shared" ref="E310:J310" si="128">IF((E364-E374-E375)&lt;=0,#N/A,IF(ISERROR(E374/(E364-E374-E375)),#N/A,E374/(E364-E374-E375)))</f>
        <v>0.43619239341433602</v>
      </c>
      <c r="F310" s="5">
        <f t="shared" si="128"/>
        <v>0.42773461561388521</v>
      </c>
      <c r="G310" s="5">
        <f t="shared" si="128"/>
        <v>0.42601036916734336</v>
      </c>
      <c r="H310" s="5">
        <f t="shared" si="128"/>
        <v>0.41997819175027085</v>
      </c>
      <c r="I310" s="5">
        <f t="shared" si="128"/>
        <v>0.38504509603671666</v>
      </c>
      <c r="J310" s="5">
        <f t="shared" si="128"/>
        <v>0.4334966828410774</v>
      </c>
    </row>
    <row r="311" spans="1:10" x14ac:dyDescent="0.45">
      <c r="A311" s="3" t="s">
        <v>9</v>
      </c>
      <c r="B311" s="3" t="s">
        <v>71</v>
      </c>
      <c r="C311" s="7" t="s">
        <v>72</v>
      </c>
      <c r="D311" s="7" t="s">
        <v>60</v>
      </c>
      <c r="E311" s="5">
        <f t="shared" ref="E311:J311" si="129">IF((E364-E374-E375)&lt;=0,#N/A,IF(ISERROR((E371+E372+E373)/(E364-E374-E375)),#N/A,(E371+E372+E373)/(E364-E374-E375)))</f>
        <v>0.42019106334028328</v>
      </c>
      <c r="F311" s="5">
        <f t="shared" si="129"/>
        <v>0.40684324517654541</v>
      </c>
      <c r="G311" s="5">
        <f t="shared" si="129"/>
        <v>0.42400368542694733</v>
      </c>
      <c r="H311" s="5">
        <f t="shared" si="129"/>
        <v>0.41826670289612145</v>
      </c>
      <c r="I311" s="5">
        <f t="shared" si="129"/>
        <v>0.38283028386509332</v>
      </c>
      <c r="J311" s="5">
        <f t="shared" si="129"/>
        <v>0.43128363815876608</v>
      </c>
    </row>
    <row r="312" spans="1:10" x14ac:dyDescent="0.45">
      <c r="A312" s="3" t="s">
        <v>9</v>
      </c>
      <c r="B312" s="3" t="s">
        <v>73</v>
      </c>
      <c r="C312" s="7" t="s">
        <v>74</v>
      </c>
      <c r="D312" s="7" t="s">
        <v>60</v>
      </c>
      <c r="E312" s="5">
        <f t="shared" ref="E312:J312" si="130">IF(ISERROR(E375/E364),#N/A,E375/E364)</f>
        <v>0</v>
      </c>
      <c r="F312" s="5">
        <f t="shared" si="130"/>
        <v>0</v>
      </c>
      <c r="G312" s="5">
        <f t="shared" si="130"/>
        <v>0</v>
      </c>
      <c r="H312" s="5">
        <f t="shared" si="130"/>
        <v>0</v>
      </c>
      <c r="I312" s="5">
        <f t="shared" si="130"/>
        <v>0</v>
      </c>
      <c r="J312" s="5">
        <f t="shared" si="130"/>
        <v>0</v>
      </c>
    </row>
    <row r="313" spans="1:10" x14ac:dyDescent="0.45">
      <c r="A313" s="3" t="s">
        <v>9</v>
      </c>
      <c r="B313" s="3" t="s">
        <v>75</v>
      </c>
      <c r="C313" s="7" t="s">
        <v>76</v>
      </c>
      <c r="D313" s="7" t="s">
        <v>60</v>
      </c>
      <c r="E313" s="5">
        <f t="shared" ref="E313:J313" si="131">IF((E364-E374-E375)&lt;=0,#N/A,IF(ISERROR(E375/(E364-E374-E375)),#N/A,E375/(E364-E374-E375)))</f>
        <v>0</v>
      </c>
      <c r="F313" s="5">
        <f t="shared" si="131"/>
        <v>0</v>
      </c>
      <c r="G313" s="5">
        <f t="shared" si="131"/>
        <v>0</v>
      </c>
      <c r="H313" s="5">
        <f t="shared" si="131"/>
        <v>0</v>
      </c>
      <c r="I313" s="5">
        <f t="shared" si="131"/>
        <v>0</v>
      </c>
      <c r="J313" s="5">
        <f t="shared" si="131"/>
        <v>0</v>
      </c>
    </row>
    <row r="314" spans="1:10" x14ac:dyDescent="0.45">
      <c r="A314" s="3" t="s">
        <v>9</v>
      </c>
      <c r="B314" s="3" t="s">
        <v>77</v>
      </c>
      <c r="C314" s="7" t="s">
        <v>78</v>
      </c>
      <c r="D314" s="7" t="s">
        <v>79</v>
      </c>
      <c r="E314" s="5">
        <f t="shared" ref="E314:J314" si="132">IF(ISERROR(E387/E388),#N/A,E387/E388)</f>
        <v>116.78186968838527</v>
      </c>
      <c r="F314" s="5">
        <f t="shared" si="132"/>
        <v>154.64440078585463</v>
      </c>
      <c r="G314" s="5">
        <f t="shared" si="132"/>
        <v>153.86597938144331</v>
      </c>
      <c r="H314" s="5">
        <f t="shared" si="132"/>
        <v>176.64826175869121</v>
      </c>
      <c r="I314" s="5">
        <f t="shared" si="132"/>
        <v>244.81818181818181</v>
      </c>
      <c r="J314" s="5">
        <f t="shared" si="132"/>
        <v>113.18343195266272</v>
      </c>
    </row>
    <row r="315" spans="1:10" x14ac:dyDescent="0.45">
      <c r="A315" s="3" t="s">
        <v>9</v>
      </c>
      <c r="B315" s="3" t="s">
        <v>80</v>
      </c>
      <c r="C315" s="7" t="s">
        <v>81</v>
      </c>
      <c r="D315" s="7" t="s">
        <v>79</v>
      </c>
      <c r="E315" s="5">
        <f t="shared" ref="E315:J315" si="133">IF(ISERROR(E387/(E388+(E414/(1-(E392/E391))))),#N/A,E387/(E388+(E414/(1-(E392/E391)))))</f>
        <v>116.78186968838527</v>
      </c>
      <c r="F315" s="5">
        <f t="shared" si="133"/>
        <v>154.64440078585463</v>
      </c>
      <c r="G315" s="5">
        <f t="shared" si="133"/>
        <v>153.86597938144331</v>
      </c>
      <c r="H315" s="5">
        <f t="shared" si="133"/>
        <v>176.64826175869121</v>
      </c>
      <c r="I315" s="5">
        <f t="shared" si="133"/>
        <v>244.81818181818181</v>
      </c>
      <c r="J315" s="5">
        <f t="shared" si="133"/>
        <v>113.18343195266272</v>
      </c>
    </row>
    <row r="316" spans="1:10" x14ac:dyDescent="0.45">
      <c r="A316" s="3" t="s">
        <v>9</v>
      </c>
      <c r="B316" s="3" t="s">
        <v>82</v>
      </c>
      <c r="C316" s="7" t="s">
        <v>83</v>
      </c>
      <c r="D316" s="7" t="s">
        <v>79</v>
      </c>
      <c r="E316" s="5">
        <f t="shared" ref="E316:J316" si="134">IF(ISERROR((E423+E392)/E388),#N/A,(E423+E392)/E388)</f>
        <v>144.33892318988114</v>
      </c>
      <c r="F316" s="5">
        <f t="shared" si="134"/>
        <v>161.37432271962479</v>
      </c>
      <c r="G316" s="5">
        <f t="shared" si="134"/>
        <v>147.98718358748087</v>
      </c>
      <c r="H316" s="5">
        <f t="shared" si="134"/>
        <v>167.35784691971463</v>
      </c>
      <c r="I316" s="5">
        <f t="shared" si="134"/>
        <v>200.96763952290806</v>
      </c>
      <c r="J316" s="5">
        <f t="shared" si="134"/>
        <v>85.297088232326502</v>
      </c>
    </row>
    <row r="317" spans="1:10" x14ac:dyDescent="0.45">
      <c r="A317" s="3" t="s">
        <v>9</v>
      </c>
      <c r="B317" s="3" t="s">
        <v>84</v>
      </c>
      <c r="C317" s="7" t="s">
        <v>85</v>
      </c>
      <c r="D317" s="7" t="s">
        <v>79</v>
      </c>
      <c r="E317" s="5">
        <f t="shared" ref="E317:J317" si="135">IF(ISERROR((E423+E392)/(E388+(E414/(1-E421)))),#N/A,(E423+E392)/(E388+(E414/(1-E421))))</f>
        <v>144.33892318988114</v>
      </c>
      <c r="F317" s="5">
        <f t="shared" si="135"/>
        <v>161.37432271962479</v>
      </c>
      <c r="G317" s="5">
        <f t="shared" si="135"/>
        <v>147.98718358748087</v>
      </c>
      <c r="H317" s="5">
        <f t="shared" si="135"/>
        <v>167.35784691971463</v>
      </c>
      <c r="I317" s="5">
        <f t="shared" si="135"/>
        <v>200.96763952290806</v>
      </c>
      <c r="J317" s="5">
        <f t="shared" si="135"/>
        <v>85.297088232326502</v>
      </c>
    </row>
    <row r="318" spans="1:10" x14ac:dyDescent="0.45">
      <c r="A318" s="3" t="s">
        <v>9</v>
      </c>
      <c r="B318" s="3" t="s">
        <v>86</v>
      </c>
      <c r="C318" s="7" t="s">
        <v>87</v>
      </c>
      <c r="D318" s="7" t="s">
        <v>88</v>
      </c>
      <c r="E318" s="5" t="e">
        <f t="shared" ref="E318:J318" si="136">IF(ISERROR((E397-E414)/(E380-E375+D380-D375)),#N/A,IF((E380-E375+D380-D375)&lt;=0,#N/A,(E397-E414)/((E380-E375+D380-D375)/2)))</f>
        <v>#N/A</v>
      </c>
      <c r="F318" s="5">
        <f t="shared" si="136"/>
        <v>0.3206932403164206</v>
      </c>
      <c r="G318" s="5">
        <f t="shared" si="136"/>
        <v>0.23621299817440264</v>
      </c>
      <c r="H318" s="5">
        <f t="shared" si="136"/>
        <v>0.27472762707479015</v>
      </c>
      <c r="I318" s="5">
        <f t="shared" si="136"/>
        <v>0.33203164511833755</v>
      </c>
      <c r="J318" s="5">
        <f t="shared" si="136"/>
        <v>0.35979801004505302</v>
      </c>
    </row>
    <row r="319" spans="1:10" x14ac:dyDescent="0.45">
      <c r="A319" s="3" t="s">
        <v>9</v>
      </c>
      <c r="B319" s="3" t="s">
        <v>89</v>
      </c>
      <c r="C319" s="7" t="s">
        <v>90</v>
      </c>
      <c r="D319" s="7" t="s">
        <v>88</v>
      </c>
      <c r="E319" s="5" t="e">
        <f t="shared" ref="E319:J319" si="137">IF(ISERROR((E397+((1-E421)*E388)+E393)/(E364+D364)),#N/A,(E397+((1-E421)*E388)+E393)/((E364+D364)/2))</f>
        <v>#N/A</v>
      </c>
      <c r="F319" s="5">
        <f t="shared" si="137"/>
        <v>0.22525064742809969</v>
      </c>
      <c r="G319" s="5">
        <f t="shared" si="137"/>
        <v>0.16667251146927456</v>
      </c>
      <c r="H319" s="5" t="e">
        <f t="shared" si="137"/>
        <v>#N/A</v>
      </c>
      <c r="I319" s="5" t="e">
        <f t="shared" si="137"/>
        <v>#N/A</v>
      </c>
      <c r="J319" s="5" t="e">
        <f t="shared" si="137"/>
        <v>#N/A</v>
      </c>
    </row>
    <row r="320" spans="1:10" x14ac:dyDescent="0.45">
      <c r="A320" s="3" t="s">
        <v>9</v>
      </c>
      <c r="B320" s="3" t="s">
        <v>91</v>
      </c>
      <c r="C320" s="7" t="s">
        <v>92</v>
      </c>
      <c r="D320" s="7" t="s">
        <v>88</v>
      </c>
      <c r="E320" s="5" t="e">
        <f t="shared" ref="E320:J320" si="138">IF(ISERROR((E394-E414)/(E380-E375+D380-D375)),#N/A,IF((E380-E375+D380-D375)&lt;=0,#N/A,(E394-E414)/((E380-E375+D380-D375)/2)))</f>
        <v>#N/A</v>
      </c>
      <c r="F320" s="5">
        <f t="shared" si="138"/>
        <v>0.3206932403164206</v>
      </c>
      <c r="G320" s="5">
        <f t="shared" si="138"/>
        <v>0.23621299817440264</v>
      </c>
      <c r="H320" s="5">
        <f t="shared" si="138"/>
        <v>0.27472762707479015</v>
      </c>
      <c r="I320" s="5">
        <f t="shared" si="138"/>
        <v>0.33203164511833755</v>
      </c>
      <c r="J320" s="5">
        <f t="shared" si="138"/>
        <v>0.35979801004505302</v>
      </c>
    </row>
    <row r="321" spans="1:10" x14ac:dyDescent="0.45">
      <c r="A321" s="3" t="s">
        <v>9</v>
      </c>
      <c r="B321" s="3" t="s">
        <v>93</v>
      </c>
      <c r="C321" s="7" t="s">
        <v>94</v>
      </c>
      <c r="D321" s="7" t="s">
        <v>88</v>
      </c>
      <c r="E321" s="5" t="e">
        <f t="shared" ref="E321:J321" si="139">IF(ISERROR((E394+((1-E421)*E388)+E393)/(E364+D364)),#N/A,(E394+((1-E421)*E388)+E393)/((E364+D364)/2))</f>
        <v>#N/A</v>
      </c>
      <c r="F321" s="5">
        <f t="shared" si="139"/>
        <v>0.22525064742809969</v>
      </c>
      <c r="G321" s="5">
        <f t="shared" si="139"/>
        <v>0.16667251146927456</v>
      </c>
      <c r="H321" s="5" t="e">
        <f t="shared" si="139"/>
        <v>#N/A</v>
      </c>
      <c r="I321" s="5" t="e">
        <f t="shared" si="139"/>
        <v>#N/A</v>
      </c>
      <c r="J321" s="5" t="e">
        <f t="shared" si="139"/>
        <v>#N/A</v>
      </c>
    </row>
    <row r="322" spans="1:10" x14ac:dyDescent="0.45">
      <c r="A322" s="3" t="s">
        <v>9</v>
      </c>
      <c r="B322" s="3" t="s">
        <v>95</v>
      </c>
      <c r="C322" s="7" t="s">
        <v>96</v>
      </c>
      <c r="D322" s="7" t="s">
        <v>88</v>
      </c>
      <c r="E322" s="5">
        <f t="shared" ref="E322:J322" si="140">IF(ISERROR((E397-E414)/E381),#N/A,(E397-E414)/E381)</f>
        <v>0.22061941520980458</v>
      </c>
      <c r="F322" s="5">
        <f t="shared" si="140"/>
        <v>0.29511677282377918</v>
      </c>
      <c r="G322" s="5">
        <f t="shared" si="140"/>
        <v>0.21203807153261961</v>
      </c>
      <c r="H322" s="5">
        <f t="shared" si="140"/>
        <v>0.24006649446638517</v>
      </c>
      <c r="I322" s="5">
        <f t="shared" si="140"/>
        <v>0.28603671811164</v>
      </c>
      <c r="J322" s="5">
        <f t="shared" si="140"/>
        <v>0.32809877965226542</v>
      </c>
    </row>
    <row r="323" spans="1:10" x14ac:dyDescent="0.45">
      <c r="A323" s="3" t="s">
        <v>9</v>
      </c>
      <c r="B323" s="3" t="s">
        <v>97</v>
      </c>
      <c r="C323" s="7" t="s">
        <v>98</v>
      </c>
      <c r="D323" s="7" t="s">
        <v>88</v>
      </c>
      <c r="E323" s="5">
        <f t="shared" ref="E323:J323" si="141">IF(ISERROR(E397/E381),#N/A,E397/E381)</f>
        <v>0.22061941520980458</v>
      </c>
      <c r="F323" s="5">
        <f t="shared" si="141"/>
        <v>0.29511677282377918</v>
      </c>
      <c r="G323" s="5">
        <f t="shared" si="141"/>
        <v>0.21203807153261961</v>
      </c>
      <c r="H323" s="5">
        <f t="shared" si="141"/>
        <v>0.24006649446638517</v>
      </c>
      <c r="I323" s="5">
        <f t="shared" si="141"/>
        <v>0.28603671811164</v>
      </c>
      <c r="J323" s="5">
        <f t="shared" si="141"/>
        <v>0.32809877965226542</v>
      </c>
    </row>
    <row r="324" spans="1:10" x14ac:dyDescent="0.45">
      <c r="A324" s="3" t="s">
        <v>9</v>
      </c>
      <c r="B324" s="3" t="s">
        <v>99</v>
      </c>
      <c r="C324" s="7" t="s">
        <v>100</v>
      </c>
      <c r="D324" s="7" t="s">
        <v>88</v>
      </c>
      <c r="E324" s="5">
        <f t="shared" ref="E324:J324" si="142">IF(ISERROR((E397+((1-E421)*E388)+E393)/E381),#N/A,(E397+((1-E421)*E388)+E393)/E381)</f>
        <v>0.222239120163198</v>
      </c>
      <c r="F324" s="5">
        <f t="shared" si="142"/>
        <v>0.29677232021910294</v>
      </c>
      <c r="G324" s="5">
        <f t="shared" si="142"/>
        <v>0.21347984004839632</v>
      </c>
      <c r="H324" s="5" t="e">
        <f t="shared" si="142"/>
        <v>#N/A</v>
      </c>
      <c r="I324" s="5" t="e">
        <f t="shared" si="142"/>
        <v>#N/A</v>
      </c>
      <c r="J324" s="5" t="e">
        <f t="shared" si="142"/>
        <v>#N/A</v>
      </c>
    </row>
    <row r="325" spans="1:10" x14ac:dyDescent="0.45">
      <c r="A325" s="3" t="s">
        <v>9</v>
      </c>
      <c r="B325" s="3" t="s">
        <v>101</v>
      </c>
      <c r="C325" s="7" t="s">
        <v>102</v>
      </c>
      <c r="D325" s="7" t="s">
        <v>103</v>
      </c>
      <c r="E325" s="5" t="e">
        <f t="shared" ref="E325:J325" si="143">IF(ISERROR(E381/((E364+D364)/2)),#N/A,E381/((E364+D364)/2))</f>
        <v>#N/A</v>
      </c>
      <c r="F325" s="5">
        <f t="shared" si="143"/>
        <v>0.75900153781794832</v>
      </c>
      <c r="G325" s="5">
        <f t="shared" si="143"/>
        <v>0.78074122330000606</v>
      </c>
      <c r="H325" s="5">
        <f t="shared" si="143"/>
        <v>0.80086392863470091</v>
      </c>
      <c r="I325" s="5">
        <f t="shared" si="143"/>
        <v>0.82101406442048774</v>
      </c>
      <c r="J325" s="5">
        <f t="shared" si="143"/>
        <v>0.77058200714082814</v>
      </c>
    </row>
    <row r="326" spans="1:10" x14ac:dyDescent="0.45">
      <c r="A326" s="3" t="s">
        <v>9</v>
      </c>
      <c r="B326" s="3" t="s">
        <v>104</v>
      </c>
      <c r="C326" s="7" t="s">
        <v>105</v>
      </c>
      <c r="D326" s="7" t="s">
        <v>106</v>
      </c>
      <c r="E326" s="5">
        <f t="shared" ref="E326:J326" si="144">IF(ISERROR(E382/E381),#N/A,E382/E381)</f>
        <v>0.38927391563987795</v>
      </c>
      <c r="F326" s="5">
        <f t="shared" si="144"/>
        <v>0.38235579516917212</v>
      </c>
      <c r="G326" s="5">
        <f t="shared" si="144"/>
        <v>0.389886718805244</v>
      </c>
      <c r="H326" s="5">
        <f t="shared" si="144"/>
        <v>0.3933290825455279</v>
      </c>
      <c r="I326" s="5">
        <f t="shared" si="144"/>
        <v>0.37381506093972311</v>
      </c>
      <c r="J326" s="5">
        <f t="shared" si="144"/>
        <v>0.3510088472728356</v>
      </c>
    </row>
    <row r="327" spans="1:10" x14ac:dyDescent="0.45">
      <c r="A327" s="3" t="s">
        <v>9</v>
      </c>
      <c r="B327" s="3" t="s">
        <v>107</v>
      </c>
      <c r="C327" s="7" t="s">
        <v>108</v>
      </c>
      <c r="D327" s="7" t="s">
        <v>106</v>
      </c>
      <c r="E327" s="5">
        <f t="shared" ref="E327:J327" si="145">IF(ISERROR(E384/E381),#N/A,E384/E381)</f>
        <v>0.30993222920444646</v>
      </c>
      <c r="F327" s="5">
        <f t="shared" si="145"/>
        <v>0.26387514215737645</v>
      </c>
      <c r="G327" s="5">
        <f t="shared" si="145"/>
        <v>0.28994894567876789</v>
      </c>
      <c r="H327" s="5">
        <f t="shared" si="145"/>
        <v>0.28679805071016351</v>
      </c>
      <c r="I327" s="5">
        <f t="shared" si="145"/>
        <v>0.25929809324091901</v>
      </c>
      <c r="J327" s="5">
        <f t="shared" si="145"/>
        <v>0.26413974917832567</v>
      </c>
    </row>
    <row r="328" spans="1:10" x14ac:dyDescent="0.45">
      <c r="A328" s="3" t="s">
        <v>9</v>
      </c>
      <c r="B328" s="3" t="s">
        <v>109</v>
      </c>
      <c r="C328" s="7" t="s">
        <v>110</v>
      </c>
      <c r="D328" s="7" t="s">
        <v>106</v>
      </c>
      <c r="E328" s="5">
        <f t="shared" ref="E328:J328" si="146">IF(ISERROR(E386/E381),#N/A,E386/E381)</f>
        <v>7.4942337298043574E-2</v>
      </c>
      <c r="F328" s="5">
        <f t="shared" si="146"/>
        <v>4.8246175821019498E-2</v>
      </c>
      <c r="G328" s="5">
        <f t="shared" si="146"/>
        <v>5.6318856156924862E-2</v>
      </c>
      <c r="H328" s="5">
        <f t="shared" si="146"/>
        <v>3.8862176880485634E-2</v>
      </c>
      <c r="I328" s="5">
        <f t="shared" si="146"/>
        <v>4.3743464621819446E-2</v>
      </c>
      <c r="J328" s="5">
        <f t="shared" si="146"/>
        <v>5.2468001866764639E-2</v>
      </c>
    </row>
    <row r="329" spans="1:10" x14ac:dyDescent="0.45">
      <c r="A329" s="3" t="s">
        <v>9</v>
      </c>
      <c r="B329" s="3" t="s">
        <v>111</v>
      </c>
      <c r="C329" s="7" t="s">
        <v>112</v>
      </c>
      <c r="D329" s="7" t="s">
        <v>106</v>
      </c>
      <c r="E329" s="5">
        <f t="shared" ref="E329:J329" si="147">IF(ISERROR(E388/E381),#N/A,E388/E381)</f>
        <v>1.9339604551655372E-3</v>
      </c>
      <c r="F329" s="5">
        <f t="shared" si="147"/>
        <v>1.9756479077151184E-3</v>
      </c>
      <c r="G329" s="5">
        <f t="shared" si="147"/>
        <v>1.7147746397205448E-3</v>
      </c>
      <c r="H329" s="5">
        <f t="shared" si="147"/>
        <v>1.590792273108779E-3</v>
      </c>
      <c r="I329" s="5">
        <f t="shared" si="147"/>
        <v>1.3199321177768E-3</v>
      </c>
      <c r="J329" s="5">
        <f t="shared" si="147"/>
        <v>2.9366789462709391E-3</v>
      </c>
    </row>
    <row r="330" spans="1:10" x14ac:dyDescent="0.45">
      <c r="A330" s="3" t="s">
        <v>9</v>
      </c>
      <c r="B330" s="3" t="s">
        <v>113</v>
      </c>
      <c r="C330" s="7" t="s">
        <v>114</v>
      </c>
      <c r="D330" s="7" t="s">
        <v>106</v>
      </c>
      <c r="E330" s="5">
        <f t="shared" ref="E330:J330" si="148">IF(ISERROR(E392/E381),#N/A,E392/E381)</f>
        <v>4.2804626164896151E-2</v>
      </c>
      <c r="F330" s="5">
        <f t="shared" si="148"/>
        <v>5.7060903519292647E-2</v>
      </c>
      <c r="G330" s="5">
        <f t="shared" si="148"/>
        <v>4.0150475894157746E-2</v>
      </c>
      <c r="H330" s="5">
        <f t="shared" si="148"/>
        <v>3.8784101186099922E-2</v>
      </c>
      <c r="I330" s="5">
        <f t="shared" si="148"/>
        <v>5.627424875292128E-2</v>
      </c>
      <c r="J330" s="5">
        <f t="shared" si="148"/>
        <v>6.6170848682838679E-2</v>
      </c>
    </row>
    <row r="331" spans="1:10" x14ac:dyDescent="0.45">
      <c r="A331" s="3" t="s">
        <v>9</v>
      </c>
      <c r="B331" s="3" t="s">
        <v>115</v>
      </c>
      <c r="C331" s="7" t="s">
        <v>116</v>
      </c>
      <c r="D331" s="7" t="s">
        <v>106</v>
      </c>
      <c r="E331" s="5">
        <f t="shared" ref="E331:J331" si="149">IF(ISERROR((E395+E396)/E381),#N/A,(E395+E396)/E381)</f>
        <v>0</v>
      </c>
      <c r="F331" s="5">
        <f t="shared" si="149"/>
        <v>0</v>
      </c>
      <c r="G331" s="5">
        <f t="shared" si="149"/>
        <v>0</v>
      </c>
      <c r="H331" s="5">
        <f t="shared" si="149"/>
        <v>0</v>
      </c>
      <c r="I331" s="5">
        <f t="shared" si="149"/>
        <v>0</v>
      </c>
      <c r="J331" s="5">
        <f t="shared" si="149"/>
        <v>0</v>
      </c>
    </row>
    <row r="332" spans="1:10" x14ac:dyDescent="0.45">
      <c r="A332" s="3" t="s">
        <v>9</v>
      </c>
      <c r="B332" s="3" t="s">
        <v>117</v>
      </c>
      <c r="C332" s="7" t="s">
        <v>118</v>
      </c>
      <c r="D332" s="7" t="s">
        <v>106</v>
      </c>
      <c r="E332" s="5">
        <f t="shared" ref="E332:J332" si="150">IF(ISERROR(E419/E381),#N/A,E419/E381)</f>
        <v>2.9584664186668275E-2</v>
      </c>
      <c r="F332" s="5">
        <f t="shared" si="150"/>
        <v>3.0663297585362351E-2</v>
      </c>
      <c r="G332" s="5">
        <f t="shared" si="150"/>
        <v>3.2527683887482499E-2</v>
      </c>
      <c r="H332" s="5">
        <f t="shared" si="150"/>
        <v>2.8302439214818766E-2</v>
      </c>
      <c r="I332" s="5">
        <f t="shared" si="150"/>
        <v>2.4855864555537142E-2</v>
      </c>
      <c r="J332" s="5">
        <f t="shared" si="150"/>
        <v>2.457575787665452E-2</v>
      </c>
    </row>
    <row r="333" spans="1:10" x14ac:dyDescent="0.45">
      <c r="A333" s="3" t="s">
        <v>9</v>
      </c>
      <c r="B333" s="3" t="s">
        <v>119</v>
      </c>
      <c r="C333" s="7" t="s">
        <v>120</v>
      </c>
      <c r="D333" s="7" t="s">
        <v>106</v>
      </c>
      <c r="E333" s="5">
        <f t="shared" ref="E333:J333" si="151">IF(ISERROR(E420/E381),#N/A,E420/E381)</f>
        <v>0.15106258252203783</v>
      </c>
      <c r="F333" s="5">
        <f t="shared" si="151"/>
        <v>0.12250569599863374</v>
      </c>
      <c r="G333" s="5">
        <f t="shared" si="151"/>
        <v>0.13965690364734334</v>
      </c>
      <c r="H333" s="5">
        <f t="shared" si="151"/>
        <v>0.14778102370247956</v>
      </c>
      <c r="I333" s="5">
        <f t="shared" si="151"/>
        <v>0.14092418104211785</v>
      </c>
      <c r="J333" s="5">
        <f t="shared" si="151"/>
        <v>0.15164235569810047</v>
      </c>
    </row>
    <row r="334" spans="1:10" x14ac:dyDescent="0.45">
      <c r="A334" s="3" t="s">
        <v>9</v>
      </c>
      <c r="B334" s="3" t="s">
        <v>121</v>
      </c>
      <c r="C334" s="7" t="s">
        <v>122</v>
      </c>
      <c r="D334" s="7" t="s">
        <v>123</v>
      </c>
      <c r="E334" s="5">
        <f t="shared" ref="E334:J334" si="152">IF(ISERROR(E417/E400),#N/A,E417/E400)</f>
        <v>29.630431107354188</v>
      </c>
      <c r="F334" s="5">
        <f t="shared" si="152"/>
        <v>25.43940990516333</v>
      </c>
      <c r="G334" s="5">
        <f t="shared" si="152"/>
        <v>19.222222222222225</v>
      </c>
      <c r="H334" s="5">
        <f t="shared" si="152"/>
        <v>23.919520547945204</v>
      </c>
      <c r="I334" s="5">
        <f t="shared" si="152"/>
        <v>23.284132841328411</v>
      </c>
      <c r="J334" s="5">
        <f t="shared" si="152"/>
        <v>28.689275893675525</v>
      </c>
    </row>
    <row r="335" spans="1:10" x14ac:dyDescent="0.45">
      <c r="A335" s="3" t="s">
        <v>9</v>
      </c>
      <c r="B335" s="3" t="s">
        <v>124</v>
      </c>
      <c r="C335" s="7" t="s">
        <v>125</v>
      </c>
      <c r="D335" s="7" t="s">
        <v>123</v>
      </c>
      <c r="E335" s="5">
        <f t="shared" ref="E335:J335" si="153">IF(ISERROR(E417/E399),#N/A,E417/E399)</f>
        <v>29.630431107354188</v>
      </c>
      <c r="F335" s="5">
        <f t="shared" si="153"/>
        <v>25.43940990516333</v>
      </c>
      <c r="G335" s="5">
        <f t="shared" si="153"/>
        <v>19.222222222222225</v>
      </c>
      <c r="H335" s="5">
        <f t="shared" si="153"/>
        <v>23.919520547945204</v>
      </c>
      <c r="I335" s="5">
        <f t="shared" si="153"/>
        <v>23.284132841328411</v>
      </c>
      <c r="J335" s="5">
        <f t="shared" si="153"/>
        <v>28.689275893675525</v>
      </c>
    </row>
    <row r="336" spans="1:10" x14ac:dyDescent="0.45">
      <c r="A336" s="3" t="s">
        <v>9</v>
      </c>
      <c r="B336" s="3" t="s">
        <v>126</v>
      </c>
      <c r="C336" s="7" t="s">
        <v>127</v>
      </c>
      <c r="D336" s="7" t="s">
        <v>123</v>
      </c>
      <c r="E336" s="5">
        <f t="shared" ref="E336:J336" si="154">IF(ISERROR(E417/(E422/E403)),#N/A,E417/(E422/E403))</f>
        <v>18.322359717462074</v>
      </c>
      <c r="F336" s="5">
        <f t="shared" si="154"/>
        <v>21.10383577008685</v>
      </c>
      <c r="G336" s="5">
        <f t="shared" si="154"/>
        <v>12.596846712935134</v>
      </c>
      <c r="H336" s="5">
        <f t="shared" si="154"/>
        <v>17.34008904526959</v>
      </c>
      <c r="I336" s="5">
        <f t="shared" si="154"/>
        <v>18.611375190544219</v>
      </c>
      <c r="J336" s="5">
        <f t="shared" si="154"/>
        <v>23.023732188716131</v>
      </c>
    </row>
    <row r="337" spans="1:10" x14ac:dyDescent="0.45">
      <c r="A337" s="3" t="s">
        <v>9</v>
      </c>
      <c r="B337" s="3" t="s">
        <v>128</v>
      </c>
      <c r="C337" s="7" t="s">
        <v>129</v>
      </c>
      <c r="D337" s="7" t="s">
        <v>123</v>
      </c>
      <c r="E337" s="5" t="e">
        <f t="shared" ref="E337:J337" si="155">IF(ISERROR(E417/(E424/E403)),#N/A,E417/(E424/E403))</f>
        <v>#N/A</v>
      </c>
      <c r="F337" s="5">
        <f t="shared" si="155"/>
        <v>29.393692834283659</v>
      </c>
      <c r="G337" s="5">
        <f t="shared" si="155"/>
        <v>19.551692350758852</v>
      </c>
      <c r="H337" s="5">
        <f t="shared" si="155"/>
        <v>25.194713733610072</v>
      </c>
      <c r="I337" s="5">
        <f t="shared" si="155"/>
        <v>32.129858237401393</v>
      </c>
      <c r="J337" s="5">
        <f t="shared" si="155"/>
        <v>98.021695693592321</v>
      </c>
    </row>
    <row r="338" spans="1:10" x14ac:dyDescent="0.45">
      <c r="A338" s="3" t="s">
        <v>9</v>
      </c>
      <c r="B338" s="3" t="s">
        <v>130</v>
      </c>
      <c r="C338" s="7" t="s">
        <v>131</v>
      </c>
      <c r="D338" s="7" t="s">
        <v>123</v>
      </c>
      <c r="E338" s="5">
        <f t="shared" ref="E338:J338" si="156">IF(ISERROR(E417/(E381/E403)),#N/A,E417/(E381/E403))</f>
        <v>6.5372539637423506</v>
      </c>
      <c r="F338" s="5">
        <f t="shared" si="156"/>
        <v>7.5074960351191793</v>
      </c>
      <c r="G338" s="5">
        <f t="shared" si="156"/>
        <v>4.0749709725777485</v>
      </c>
      <c r="H338" s="5">
        <f t="shared" si="156"/>
        <v>5.7394897102741114</v>
      </c>
      <c r="I338" s="5">
        <f t="shared" si="156"/>
        <v>6.6624765012085101</v>
      </c>
      <c r="J338" s="5">
        <f t="shared" si="156"/>
        <v>9.414024565828278</v>
      </c>
    </row>
    <row r="339" spans="1:10" x14ac:dyDescent="0.45">
      <c r="A339" s="3" t="s">
        <v>9</v>
      </c>
      <c r="B339" s="3" t="s">
        <v>132</v>
      </c>
      <c r="C339" s="7" t="s">
        <v>133</v>
      </c>
      <c r="D339" s="7" t="s">
        <v>123</v>
      </c>
      <c r="E339" s="5">
        <f t="shared" ref="E339:J339" si="157">IF(ISERROR(E417/(E387/E403)),#N/A,E417/(E387/E403))</f>
        <v>28.944919324665243</v>
      </c>
      <c r="F339" s="5">
        <f t="shared" si="157"/>
        <v>24.572614223645097</v>
      </c>
      <c r="G339" s="5">
        <f t="shared" si="157"/>
        <v>15.444535879396984</v>
      </c>
      <c r="H339" s="5">
        <f t="shared" si="157"/>
        <v>20.424453294127179</v>
      </c>
      <c r="I339" s="5">
        <f t="shared" si="157"/>
        <v>20.617709935812428</v>
      </c>
      <c r="J339" s="5">
        <f t="shared" si="157"/>
        <v>28.322787835334889</v>
      </c>
    </row>
    <row r="340" spans="1:10" x14ac:dyDescent="0.45">
      <c r="A340" s="3" t="s">
        <v>9</v>
      </c>
      <c r="B340" s="3" t="s">
        <v>134</v>
      </c>
      <c r="C340" s="7" t="s">
        <v>135</v>
      </c>
      <c r="D340" s="7" t="s">
        <v>123</v>
      </c>
      <c r="E340" s="5" t="e">
        <f t="shared" ref="E340:J340" si="158">IF(ISERROR(E417/E412),#N/A,E417/E412)</f>
        <v>#N/A</v>
      </c>
      <c r="F340" s="5" t="e">
        <f t="shared" si="158"/>
        <v>#N/A</v>
      </c>
      <c r="G340" s="5" t="e">
        <f t="shared" si="158"/>
        <v>#N/A</v>
      </c>
      <c r="H340" s="5" t="e">
        <f t="shared" si="158"/>
        <v>#N/A</v>
      </c>
      <c r="I340" s="5">
        <f t="shared" si="158"/>
        <v>315.50000000000006</v>
      </c>
      <c r="J340" s="5">
        <f t="shared" si="158"/>
        <v>377.10843373493975</v>
      </c>
    </row>
    <row r="341" spans="1:10" x14ac:dyDescent="0.45">
      <c r="A341" s="3" t="s">
        <v>9</v>
      </c>
      <c r="B341" s="3" t="s">
        <v>136</v>
      </c>
      <c r="C341" s="7" t="s">
        <v>137</v>
      </c>
      <c r="D341" s="7" t="s">
        <v>123</v>
      </c>
      <c r="E341" s="5">
        <f t="shared" ref="E341:J341" si="159">IF(ISERROR((E417*E405)/(E380-E375)),#N/A,(E417*E405)/(E380-E375))</f>
        <v>5.3176948651951976</v>
      </c>
      <c r="F341" s="5">
        <f t="shared" si="159"/>
        <v>7.6229102542968983</v>
      </c>
      <c r="G341" s="5">
        <f t="shared" si="159"/>
        <v>4.4258982056967957</v>
      </c>
      <c r="H341" s="5">
        <f t="shared" si="159"/>
        <v>6.1923423663809816</v>
      </c>
      <c r="I341" s="5">
        <f t="shared" si="159"/>
        <v>7.1790595184853911</v>
      </c>
      <c r="J341" s="5">
        <f t="shared" si="159"/>
        <v>9.1676496101340899</v>
      </c>
    </row>
    <row r="342" spans="1:10" x14ac:dyDescent="0.45">
      <c r="A342" s="3" t="s">
        <v>9</v>
      </c>
      <c r="B342" s="3" t="s">
        <v>138</v>
      </c>
      <c r="C342" s="7" t="s">
        <v>139</v>
      </c>
      <c r="D342" s="7" t="s">
        <v>123</v>
      </c>
      <c r="E342" s="5">
        <f t="shared" ref="E342:J342" si="160">IF(ISERROR(((E417*E405)+E364-E380)/E364),#N/A,((E417*E405)+E364-E380)/E364)</f>
        <v>4.0063485122146574</v>
      </c>
      <c r="F342" s="5">
        <f t="shared" si="160"/>
        <v>5.6387544168698573</v>
      </c>
      <c r="G342" s="5">
        <f t="shared" si="160"/>
        <v>3.4024356903499933</v>
      </c>
      <c r="H342" s="5">
        <f t="shared" si="160"/>
        <v>4.6269567983458915</v>
      </c>
      <c r="I342" s="5">
        <f t="shared" si="160"/>
        <v>5.4187269020290687</v>
      </c>
      <c r="J342" s="5">
        <f t="shared" si="160"/>
        <v>6.6625996798150791</v>
      </c>
    </row>
    <row r="343" spans="1:10" x14ac:dyDescent="0.45">
      <c r="A343" s="3" t="s">
        <v>9</v>
      </c>
      <c r="B343" s="3" t="s">
        <v>140</v>
      </c>
      <c r="C343" s="7" t="s">
        <v>141</v>
      </c>
      <c r="D343" s="7" t="s">
        <v>142</v>
      </c>
      <c r="E343" s="5" t="e">
        <f t="shared" ref="E343:J343" si="161">IF(ISERROR(((E417+E412)/D417)-1),#N/A,((E417+E412)/D417)-1)</f>
        <v>#N/A</v>
      </c>
      <c r="F343" s="5">
        <f t="shared" si="161"/>
        <v>0.65295782362607269</v>
      </c>
      <c r="G343" s="5">
        <f t="shared" si="161"/>
        <v>-0.3908955347527131</v>
      </c>
      <c r="H343" s="5">
        <f t="shared" si="161"/>
        <v>0.58324832823302719</v>
      </c>
      <c r="I343" s="5">
        <f t="shared" si="161"/>
        <v>0.35943875724819252</v>
      </c>
      <c r="J343" s="5">
        <f t="shared" si="161"/>
        <v>0.65784469096671927</v>
      </c>
    </row>
    <row r="344" spans="1:10" x14ac:dyDescent="0.45">
      <c r="A344" s="7" t="s">
        <v>30</v>
      </c>
      <c r="B344" s="7" t="s">
        <v>31</v>
      </c>
      <c r="C344" s="7" t="s">
        <v>32</v>
      </c>
      <c r="D344" s="7" t="s">
        <v>33</v>
      </c>
      <c r="E344" s="7" t="s">
        <v>33</v>
      </c>
      <c r="F344" s="7" t="s">
        <v>33</v>
      </c>
      <c r="G344" s="7" t="s">
        <v>33</v>
      </c>
      <c r="H344" s="7" t="s">
        <v>33</v>
      </c>
      <c r="I344" s="7" t="s">
        <v>33</v>
      </c>
      <c r="J344" s="7" t="s">
        <v>33</v>
      </c>
    </row>
    <row r="345" spans="1:10" x14ac:dyDescent="0.45">
      <c r="A345" s="3" t="s">
        <v>9</v>
      </c>
      <c r="B345" s="3" t="s">
        <v>143</v>
      </c>
      <c r="C345" s="7" t="s">
        <v>144</v>
      </c>
      <c r="D345" s="7" t="s">
        <v>9</v>
      </c>
      <c r="E345" s="5" t="e">
        <v>#N/A</v>
      </c>
      <c r="F345" s="5" t="e">
        <v>#N/A</v>
      </c>
      <c r="G345" s="5" t="e">
        <v>#N/A</v>
      </c>
      <c r="H345" s="5" t="e">
        <v>#N/A</v>
      </c>
      <c r="I345" s="5" t="e">
        <v>#N/A</v>
      </c>
      <c r="J345" s="5" t="e">
        <v>#N/A</v>
      </c>
    </row>
    <row r="346" spans="1:10" x14ac:dyDescent="0.45">
      <c r="A346" s="3" t="s">
        <v>9</v>
      </c>
      <c r="B346" s="3" t="s">
        <v>145</v>
      </c>
      <c r="C346" s="7" t="s">
        <v>146</v>
      </c>
      <c r="D346" s="7" t="s">
        <v>9</v>
      </c>
      <c r="E346" s="5" t="e">
        <v>#N/A</v>
      </c>
      <c r="F346" s="5" t="e">
        <v>#N/A</v>
      </c>
      <c r="G346" s="5" t="e">
        <v>#N/A</v>
      </c>
      <c r="H346" s="5" t="e">
        <v>#N/A</v>
      </c>
      <c r="I346" s="5" t="e">
        <v>#N/A</v>
      </c>
      <c r="J346" s="5" t="e">
        <v>#N/A</v>
      </c>
    </row>
    <row r="347" spans="1:10" x14ac:dyDescent="0.45">
      <c r="A347" s="3" t="s">
        <v>9</v>
      </c>
      <c r="B347" s="3" t="s">
        <v>147</v>
      </c>
      <c r="C347" s="7" t="s">
        <v>148</v>
      </c>
      <c r="D347" s="7" t="s">
        <v>9</v>
      </c>
      <c r="E347" s="5" t="e">
        <v>#N/A</v>
      </c>
      <c r="F347" s="5" t="e">
        <v>#N/A</v>
      </c>
      <c r="G347" s="5" t="e">
        <v>#N/A</v>
      </c>
      <c r="H347" s="5" t="e">
        <v>#N/A</v>
      </c>
      <c r="I347" s="5" t="e">
        <v>#N/A</v>
      </c>
      <c r="J347" s="5" t="e">
        <v>#N/A</v>
      </c>
    </row>
    <row r="348" spans="1:10" x14ac:dyDescent="0.45">
      <c r="A348" s="3" t="s">
        <v>9</v>
      </c>
      <c r="B348" s="3"/>
      <c r="C348" s="7" t="s">
        <v>149</v>
      </c>
      <c r="D348" s="7" t="s">
        <v>9</v>
      </c>
      <c r="E348" s="5" t="e">
        <v>#N/A</v>
      </c>
      <c r="F348" s="5" t="e">
        <v>#N/A</v>
      </c>
      <c r="G348" s="5" t="e">
        <v>#N/A</v>
      </c>
      <c r="H348" s="5" t="e">
        <v>#N/A</v>
      </c>
      <c r="I348" s="5" t="e">
        <v>#N/A</v>
      </c>
      <c r="J348" s="5" t="e">
        <v>#N/A</v>
      </c>
    </row>
    <row r="349" spans="1:10" x14ac:dyDescent="0.45">
      <c r="A349" s="3" t="s">
        <v>9</v>
      </c>
      <c r="B349" s="3"/>
      <c r="C349" s="7" t="s">
        <v>150</v>
      </c>
      <c r="D349" s="7" t="s">
        <v>9</v>
      </c>
      <c r="E349" s="5" t="e">
        <v>#N/A</v>
      </c>
      <c r="F349" s="5" t="e">
        <v>#N/A</v>
      </c>
      <c r="G349" s="5" t="e">
        <v>#N/A</v>
      </c>
      <c r="H349" s="5" t="e">
        <v>#N/A</v>
      </c>
      <c r="I349" s="5" t="e">
        <v>#N/A</v>
      </c>
      <c r="J349" s="5" t="e">
        <v>#N/A</v>
      </c>
    </row>
    <row r="350" spans="1:10" x14ac:dyDescent="0.45">
      <c r="A350" s="3" t="s">
        <v>9</v>
      </c>
      <c r="B350" s="3" t="s">
        <v>151</v>
      </c>
      <c r="C350" s="7" t="s">
        <v>152</v>
      </c>
      <c r="D350" s="7" t="s">
        <v>9</v>
      </c>
      <c r="E350" s="5" t="e">
        <v>#N/A</v>
      </c>
      <c r="F350" s="5" t="e">
        <v>#N/A</v>
      </c>
      <c r="G350" s="5" t="e">
        <v>#N/A</v>
      </c>
      <c r="H350" s="5" t="e">
        <v>#N/A</v>
      </c>
      <c r="I350" s="5" t="e">
        <v>#N/A</v>
      </c>
      <c r="J350" s="5" t="e">
        <v>#N/A</v>
      </c>
    </row>
    <row r="351" spans="1:10" x14ac:dyDescent="0.45">
      <c r="A351" s="3" t="s">
        <v>9</v>
      </c>
      <c r="B351" s="3"/>
      <c r="C351" s="7" t="s">
        <v>153</v>
      </c>
      <c r="D351" s="7" t="s">
        <v>9</v>
      </c>
      <c r="E351" s="5" t="e">
        <v>#N/A</v>
      </c>
      <c r="F351" s="5" t="e">
        <v>#N/A</v>
      </c>
      <c r="G351" s="5" t="e">
        <v>#N/A</v>
      </c>
      <c r="H351" s="5" t="e">
        <v>#N/A</v>
      </c>
      <c r="I351" s="5" t="e">
        <v>#N/A</v>
      </c>
      <c r="J351" s="5" t="e">
        <v>#N/A</v>
      </c>
    </row>
    <row r="352" spans="1:10" x14ac:dyDescent="0.45">
      <c r="A352" s="3" t="s">
        <v>9</v>
      </c>
      <c r="B352" s="3"/>
      <c r="C352" s="7" t="s">
        <v>154</v>
      </c>
      <c r="D352" s="7" t="s">
        <v>9</v>
      </c>
      <c r="E352" s="5" t="e">
        <v>#N/A</v>
      </c>
      <c r="F352" s="5" t="e">
        <v>#N/A</v>
      </c>
      <c r="G352" s="5" t="e">
        <v>#N/A</v>
      </c>
      <c r="H352" s="5" t="e">
        <v>#N/A</v>
      </c>
      <c r="I352" s="5" t="e">
        <v>#N/A</v>
      </c>
      <c r="J352" s="5" t="e">
        <v>#N/A</v>
      </c>
    </row>
    <row r="353" spans="1:10" x14ac:dyDescent="0.45">
      <c r="A353" s="3" t="s">
        <v>9</v>
      </c>
      <c r="B353" s="3" t="s">
        <v>155</v>
      </c>
      <c r="C353" s="7" t="s">
        <v>156</v>
      </c>
      <c r="D353" s="7" t="s">
        <v>9</v>
      </c>
      <c r="E353" s="5" t="e">
        <v>#N/A</v>
      </c>
      <c r="F353" s="5" t="e">
        <v>#N/A</v>
      </c>
      <c r="G353" s="5" t="e">
        <v>#N/A</v>
      </c>
      <c r="H353" s="5" t="e">
        <v>#N/A</v>
      </c>
      <c r="I353" s="5" t="e">
        <v>#N/A</v>
      </c>
      <c r="J353" s="5" t="e">
        <v>#N/A</v>
      </c>
    </row>
    <row r="354" spans="1:10" x14ac:dyDescent="0.45">
      <c r="A354" s="3" t="s">
        <v>9</v>
      </c>
      <c r="B354" s="3" t="s">
        <v>157</v>
      </c>
      <c r="C354" s="7" t="s">
        <v>158</v>
      </c>
      <c r="D354" s="7" t="s">
        <v>9</v>
      </c>
      <c r="E354" s="5">
        <v>135.30099999999999</v>
      </c>
      <c r="F354" s="5">
        <v>156.5</v>
      </c>
      <c r="G354" s="5">
        <v>190.23400000000001</v>
      </c>
      <c r="H354" s="5">
        <v>182.50200000000001</v>
      </c>
      <c r="I354" s="5">
        <v>183.32300000000001</v>
      </c>
      <c r="J354" s="5">
        <v>190.82</v>
      </c>
    </row>
    <row r="355" spans="1:10" x14ac:dyDescent="0.45">
      <c r="A355" s="3" t="s">
        <v>9</v>
      </c>
      <c r="B355" s="3"/>
      <c r="C355" s="7" t="s">
        <v>159</v>
      </c>
      <c r="D355" s="7" t="s">
        <v>9</v>
      </c>
      <c r="E355" s="5" t="e">
        <v>#N/A</v>
      </c>
      <c r="F355" s="5" t="e">
        <v>#N/A</v>
      </c>
      <c r="G355" s="5" t="e">
        <v>#N/A</v>
      </c>
      <c r="H355" s="5" t="e">
        <v>#N/A</v>
      </c>
      <c r="I355" s="5" t="e">
        <v>#N/A</v>
      </c>
      <c r="J355" s="5" t="e">
        <v>#N/A</v>
      </c>
    </row>
    <row r="356" spans="1:10" x14ac:dyDescent="0.45">
      <c r="A356" s="3"/>
      <c r="B356" s="3"/>
      <c r="C356" s="3"/>
      <c r="D356" s="5" t="s">
        <v>15</v>
      </c>
      <c r="E356" s="6" t="str">
        <f t="shared" ref="E356:J356" si="162">E291</f>
        <v xml:space="preserve">2020 </v>
      </c>
      <c r="F356" s="6" t="str">
        <f t="shared" si="162"/>
        <v xml:space="preserve">2021 </v>
      </c>
      <c r="G356" s="6" t="str">
        <f t="shared" si="162"/>
        <v xml:space="preserve">2022 </v>
      </c>
      <c r="H356" s="6" t="str">
        <f t="shared" si="162"/>
        <v xml:space="preserve">2023 </v>
      </c>
      <c r="I356" s="6" t="str">
        <f t="shared" si="162"/>
        <v xml:space="preserve">2024 </v>
      </c>
      <c r="J356" s="6" t="str">
        <f t="shared" si="162"/>
        <v xml:space="preserve">2025 </v>
      </c>
    </row>
    <row r="357" spans="1:10" x14ac:dyDescent="0.45">
      <c r="A357" s="3" t="s">
        <v>9</v>
      </c>
      <c r="B357" s="3" t="s">
        <v>160</v>
      </c>
      <c r="C357" s="7" t="s">
        <v>161</v>
      </c>
      <c r="D357" s="7" t="s">
        <v>9</v>
      </c>
      <c r="E357" s="5">
        <v>136694</v>
      </c>
      <c r="F357" s="5">
        <v>139649</v>
      </c>
      <c r="G357" s="5">
        <v>113762</v>
      </c>
      <c r="H357" s="5">
        <v>110916</v>
      </c>
      <c r="I357" s="5">
        <v>95657</v>
      </c>
      <c r="J357" s="5">
        <v>126843</v>
      </c>
    </row>
    <row r="358" spans="1:10" x14ac:dyDescent="0.45">
      <c r="A358" s="3" t="s">
        <v>9</v>
      </c>
      <c r="B358" s="3" t="s">
        <v>162</v>
      </c>
      <c r="C358" s="7" t="s">
        <v>163</v>
      </c>
      <c r="D358" s="7" t="s">
        <v>9</v>
      </c>
      <c r="E358" s="5">
        <v>31384</v>
      </c>
      <c r="F358" s="5">
        <v>40270</v>
      </c>
      <c r="G358" s="5">
        <v>40258</v>
      </c>
      <c r="H358" s="5">
        <v>47964</v>
      </c>
      <c r="I358" s="5">
        <v>52340</v>
      </c>
      <c r="J358" s="5">
        <v>62886</v>
      </c>
    </row>
    <row r="359" spans="1:10" x14ac:dyDescent="0.45">
      <c r="A359" s="3" t="s">
        <v>9</v>
      </c>
      <c r="B359" s="3" t="s">
        <v>164</v>
      </c>
      <c r="C359" s="7" t="s">
        <v>165</v>
      </c>
      <c r="D359" s="7" t="s">
        <v>9</v>
      </c>
      <c r="E359" s="5">
        <v>728</v>
      </c>
      <c r="F359" s="5">
        <v>1170</v>
      </c>
      <c r="G359" s="5">
        <v>2670</v>
      </c>
      <c r="H359" s="5" t="e">
        <v>#N/A</v>
      </c>
      <c r="I359" s="5" t="e">
        <v>#N/A</v>
      </c>
      <c r="J359" s="5" t="e">
        <v>#N/A</v>
      </c>
    </row>
    <row r="360" spans="1:10" x14ac:dyDescent="0.45">
      <c r="A360" s="3" t="s">
        <v>9</v>
      </c>
      <c r="B360" s="3" t="s">
        <v>166</v>
      </c>
      <c r="C360" s="7" t="s">
        <v>167</v>
      </c>
      <c r="D360" s="7" t="s">
        <v>9</v>
      </c>
      <c r="E360" s="5">
        <v>174296</v>
      </c>
      <c r="F360" s="5">
        <v>188143</v>
      </c>
      <c r="G360" s="5">
        <v>164795</v>
      </c>
      <c r="H360" s="5">
        <v>171530</v>
      </c>
      <c r="I360" s="5">
        <v>163711</v>
      </c>
      <c r="J360" s="5">
        <v>206038</v>
      </c>
    </row>
    <row r="361" spans="1:10" x14ac:dyDescent="0.45">
      <c r="A361" s="3" t="s">
        <v>9</v>
      </c>
      <c r="B361" s="3" t="s">
        <v>168</v>
      </c>
      <c r="C361" s="7" t="s">
        <v>169</v>
      </c>
      <c r="D361" s="7" t="s">
        <v>9</v>
      </c>
      <c r="E361" s="5">
        <v>138673</v>
      </c>
      <c r="F361" s="5">
        <v>159972</v>
      </c>
      <c r="G361" s="5">
        <v>186091</v>
      </c>
      <c r="H361" s="5">
        <v>215894</v>
      </c>
      <c r="I361" s="5">
        <v>264014</v>
      </c>
      <c r="J361" s="5">
        <v>360303</v>
      </c>
    </row>
    <row r="362" spans="1:10" x14ac:dyDescent="0.45">
      <c r="A362" s="3" t="s">
        <v>9</v>
      </c>
      <c r="B362" s="3" t="s">
        <v>170</v>
      </c>
      <c r="C362" s="7" t="s">
        <v>171</v>
      </c>
      <c r="D362" s="7" t="s">
        <v>9</v>
      </c>
      <c r="E362" s="5">
        <v>41713</v>
      </c>
      <c r="F362" s="5">
        <v>49414</v>
      </c>
      <c r="G362" s="5">
        <v>59042</v>
      </c>
      <c r="H362" s="5">
        <v>67458</v>
      </c>
      <c r="I362" s="5">
        <v>79390</v>
      </c>
      <c r="J362" s="5">
        <v>98485</v>
      </c>
    </row>
    <row r="363" spans="1:10" x14ac:dyDescent="0.45">
      <c r="A363" s="3" t="s">
        <v>9</v>
      </c>
      <c r="B363" s="3" t="s">
        <v>172</v>
      </c>
      <c r="C363" s="7" t="s">
        <v>173</v>
      </c>
      <c r="D363" s="7" t="s">
        <v>9</v>
      </c>
      <c r="E363" s="5">
        <v>96960</v>
      </c>
      <c r="F363" s="5">
        <v>110558</v>
      </c>
      <c r="G363" s="5">
        <v>127049</v>
      </c>
      <c r="H363" s="5">
        <v>148436</v>
      </c>
      <c r="I363" s="5">
        <v>184624</v>
      </c>
      <c r="J363" s="5">
        <v>261818</v>
      </c>
    </row>
    <row r="364" spans="1:10" x14ac:dyDescent="0.45">
      <c r="A364" s="3" t="s">
        <v>9</v>
      </c>
      <c r="B364" s="3" t="s">
        <v>174</v>
      </c>
      <c r="C364" s="7" t="s">
        <v>175</v>
      </c>
      <c r="D364" s="7" t="s">
        <v>9</v>
      </c>
      <c r="E364" s="5">
        <v>319616</v>
      </c>
      <c r="F364" s="5">
        <v>359268</v>
      </c>
      <c r="G364" s="5">
        <v>365264</v>
      </c>
      <c r="H364" s="5">
        <v>402392</v>
      </c>
      <c r="I364" s="5">
        <v>450256</v>
      </c>
      <c r="J364" s="5">
        <v>595281</v>
      </c>
    </row>
    <row r="365" spans="1:10" x14ac:dyDescent="0.45">
      <c r="A365" s="3" t="s">
        <v>9</v>
      </c>
      <c r="B365" s="3" t="s">
        <v>176</v>
      </c>
      <c r="C365" s="7" t="s">
        <v>177</v>
      </c>
      <c r="D365" s="7" t="s">
        <v>9</v>
      </c>
      <c r="E365" s="5">
        <v>5589</v>
      </c>
      <c r="F365" s="5">
        <v>6037</v>
      </c>
      <c r="G365" s="5">
        <v>5128</v>
      </c>
      <c r="H365" s="5">
        <v>7493</v>
      </c>
      <c r="I365" s="5">
        <v>7987</v>
      </c>
      <c r="J365" s="5">
        <v>12200</v>
      </c>
    </row>
    <row r="366" spans="1:10" x14ac:dyDescent="0.45">
      <c r="A366" s="3" t="s">
        <v>9</v>
      </c>
      <c r="B366" s="3" t="s">
        <v>178</v>
      </c>
      <c r="C366" s="7" t="s">
        <v>179</v>
      </c>
      <c r="D366" s="7" t="s">
        <v>9</v>
      </c>
      <c r="E366" s="5">
        <v>0</v>
      </c>
      <c r="F366" s="5">
        <v>0</v>
      </c>
      <c r="G366" s="5">
        <v>0</v>
      </c>
      <c r="H366" s="5">
        <v>0</v>
      </c>
      <c r="I366" s="5">
        <v>2300</v>
      </c>
      <c r="J366" s="5">
        <v>0</v>
      </c>
    </row>
    <row r="367" spans="1:10" x14ac:dyDescent="0.45">
      <c r="A367" s="3" t="s">
        <v>9</v>
      </c>
      <c r="B367" s="3" t="s">
        <v>180</v>
      </c>
      <c r="C367" s="7" t="s">
        <v>181</v>
      </c>
      <c r="D367" s="7" t="s">
        <v>9</v>
      </c>
      <c r="E367" s="5" t="e">
        <v>#N/A</v>
      </c>
      <c r="F367" s="5" t="e">
        <v>#N/A</v>
      </c>
      <c r="G367" s="5" t="e">
        <v>#N/A</v>
      </c>
      <c r="H367" s="5" t="e">
        <v>#N/A</v>
      </c>
      <c r="I367" s="5" t="e">
        <v>#N/A</v>
      </c>
      <c r="J367" s="5" t="e">
        <v>#N/A</v>
      </c>
    </row>
    <row r="368" spans="1:10" x14ac:dyDescent="0.45">
      <c r="A368" s="3" t="s">
        <v>9</v>
      </c>
      <c r="B368" s="3" t="s">
        <v>182</v>
      </c>
      <c r="C368" s="7" t="s">
        <v>183</v>
      </c>
      <c r="D368" s="7" t="s">
        <v>9</v>
      </c>
      <c r="E368" s="5">
        <v>1485</v>
      </c>
      <c r="F368" s="5">
        <v>808</v>
      </c>
      <c r="G368" s="5" t="e">
        <v>#N/A</v>
      </c>
      <c r="H368" s="5">
        <v>2748</v>
      </c>
      <c r="I368" s="5">
        <v>2905</v>
      </c>
      <c r="J368" s="5">
        <v>523</v>
      </c>
    </row>
    <row r="369" spans="1:10" x14ac:dyDescent="0.45">
      <c r="A369" s="3" t="s">
        <v>9</v>
      </c>
      <c r="B369" s="3" t="s">
        <v>184</v>
      </c>
      <c r="C369" s="7" t="s">
        <v>185</v>
      </c>
      <c r="D369" s="7" t="s">
        <v>9</v>
      </c>
      <c r="E369" s="5">
        <v>1795</v>
      </c>
      <c r="F369" s="5">
        <v>2302</v>
      </c>
      <c r="G369" s="5">
        <v>2775</v>
      </c>
      <c r="H369" s="5">
        <v>4154</v>
      </c>
      <c r="I369" s="5">
        <v>4121</v>
      </c>
      <c r="J369" s="5">
        <v>4649</v>
      </c>
    </row>
    <row r="370" spans="1:10" x14ac:dyDescent="0.45">
      <c r="A370" s="3" t="s">
        <v>9</v>
      </c>
      <c r="B370" s="3" t="s">
        <v>186</v>
      </c>
      <c r="C370" s="7" t="s">
        <v>187</v>
      </c>
      <c r="D370" s="7" t="s">
        <v>9</v>
      </c>
      <c r="E370" s="5">
        <v>47965</v>
      </c>
      <c r="F370" s="5">
        <v>55107</v>
      </c>
      <c r="G370" s="5">
        <v>61397</v>
      </c>
      <c r="H370" s="5">
        <v>67419</v>
      </c>
      <c r="I370" s="5">
        <v>71809</v>
      </c>
      <c r="J370" s="5">
        <v>85373</v>
      </c>
    </row>
    <row r="371" spans="1:10" x14ac:dyDescent="0.45">
      <c r="A371" s="3" t="s">
        <v>9</v>
      </c>
      <c r="B371" s="3" t="s">
        <v>188</v>
      </c>
      <c r="C371" s="7" t="s">
        <v>189</v>
      </c>
      <c r="D371" s="7" t="s">
        <v>9</v>
      </c>
      <c r="E371" s="5">
        <v>56834</v>
      </c>
      <c r="F371" s="5">
        <v>64254</v>
      </c>
      <c r="G371" s="5">
        <v>69300</v>
      </c>
      <c r="H371" s="5">
        <v>81814</v>
      </c>
      <c r="I371" s="5">
        <v>89122</v>
      </c>
      <c r="J371" s="5">
        <v>102745</v>
      </c>
    </row>
    <row r="372" spans="1:10" x14ac:dyDescent="0.45">
      <c r="A372" s="3" t="s">
        <v>9</v>
      </c>
      <c r="B372" s="3" t="s">
        <v>190</v>
      </c>
      <c r="C372" s="7" t="s">
        <v>191</v>
      </c>
      <c r="D372" s="7" t="s">
        <v>9</v>
      </c>
      <c r="E372" s="5">
        <v>25078</v>
      </c>
      <c r="F372" s="5">
        <v>26206</v>
      </c>
      <c r="G372" s="5">
        <v>27202</v>
      </c>
      <c r="H372" s="5">
        <v>25713</v>
      </c>
      <c r="I372" s="5">
        <v>24016</v>
      </c>
      <c r="J372" s="5">
        <v>61350</v>
      </c>
    </row>
    <row r="373" spans="1:10" x14ac:dyDescent="0.45">
      <c r="A373" s="3" t="s">
        <v>9</v>
      </c>
      <c r="B373" s="3" t="s">
        <v>192</v>
      </c>
      <c r="C373" s="7" t="s">
        <v>193</v>
      </c>
      <c r="D373" s="7" t="s">
        <v>9</v>
      </c>
      <c r="E373" s="5">
        <v>11599</v>
      </c>
      <c r="F373" s="5">
        <v>11916</v>
      </c>
      <c r="G373" s="5">
        <v>12104</v>
      </c>
      <c r="H373" s="5">
        <v>11001</v>
      </c>
      <c r="I373" s="5">
        <v>11314</v>
      </c>
      <c r="J373" s="5">
        <v>15002</v>
      </c>
    </row>
    <row r="374" spans="1:10" x14ac:dyDescent="0.45">
      <c r="A374" s="3" t="s">
        <v>9</v>
      </c>
      <c r="B374" s="3" t="s">
        <v>194</v>
      </c>
      <c r="C374" s="7" t="s">
        <v>195</v>
      </c>
      <c r="D374" s="7" t="s">
        <v>9</v>
      </c>
      <c r="E374" s="5">
        <v>97072</v>
      </c>
      <c r="F374" s="5">
        <v>107633</v>
      </c>
      <c r="G374" s="5">
        <v>109120</v>
      </c>
      <c r="H374" s="5">
        <v>119013</v>
      </c>
      <c r="I374" s="5">
        <v>125172</v>
      </c>
      <c r="J374" s="5">
        <v>180016</v>
      </c>
    </row>
    <row r="375" spans="1:10" x14ac:dyDescent="0.45">
      <c r="A375" s="3" t="s">
        <v>9</v>
      </c>
      <c r="B375" s="3" t="s">
        <v>196</v>
      </c>
      <c r="C375" s="7" t="s">
        <v>197</v>
      </c>
      <c r="D375" s="7" t="s">
        <v>9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</row>
    <row r="376" spans="1:10" x14ac:dyDescent="0.45">
      <c r="A376" s="3" t="s">
        <v>9</v>
      </c>
      <c r="B376" s="3" t="s">
        <v>198</v>
      </c>
      <c r="C376" s="7" t="s">
        <v>199</v>
      </c>
      <c r="D376" s="7" t="s">
        <v>9</v>
      </c>
      <c r="E376" s="5">
        <v>0.67500000000000004</v>
      </c>
      <c r="F376" s="5">
        <v>0.66300000000000003</v>
      </c>
      <c r="G376" s="5">
        <v>13</v>
      </c>
      <c r="H376" s="5">
        <v>12</v>
      </c>
      <c r="I376" s="5">
        <v>12</v>
      </c>
      <c r="J376" s="5">
        <v>12</v>
      </c>
    </row>
    <row r="377" spans="1:10" x14ac:dyDescent="0.45">
      <c r="A377" s="3" t="s">
        <v>9</v>
      </c>
      <c r="B377" s="3" t="s">
        <v>200</v>
      </c>
      <c r="C377" s="7" t="s">
        <v>201</v>
      </c>
      <c r="D377" s="7" t="s">
        <v>9</v>
      </c>
      <c r="E377" s="5">
        <v>58509.324999999997</v>
      </c>
      <c r="F377" s="5">
        <v>61773.337</v>
      </c>
      <c r="G377" s="5">
        <v>68171</v>
      </c>
      <c r="H377" s="5">
        <v>74222</v>
      </c>
      <c r="I377" s="5">
        <v>81688</v>
      </c>
      <c r="J377" s="5">
        <v>90555</v>
      </c>
    </row>
    <row r="378" spans="1:10" x14ac:dyDescent="0.45">
      <c r="A378" s="3" t="s">
        <v>9</v>
      </c>
      <c r="B378" s="3" t="s">
        <v>202</v>
      </c>
      <c r="C378" s="7" t="s">
        <v>203</v>
      </c>
      <c r="D378" s="7" t="s">
        <v>9</v>
      </c>
      <c r="E378" s="5">
        <v>164034</v>
      </c>
      <c r="F378" s="5">
        <v>189861</v>
      </c>
      <c r="G378" s="5">
        <v>187960</v>
      </c>
      <c r="H378" s="5">
        <v>206845</v>
      </c>
      <c r="I378" s="5">
        <v>240284</v>
      </c>
      <c r="J378" s="5">
        <v>322139</v>
      </c>
    </row>
    <row r="379" spans="1:10" x14ac:dyDescent="0.45">
      <c r="A379" s="3" t="s">
        <v>9</v>
      </c>
      <c r="B379" s="3" t="s">
        <v>204</v>
      </c>
      <c r="C379" s="7" t="s">
        <v>205</v>
      </c>
      <c r="D379" s="7" t="s">
        <v>9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</row>
    <row r="380" spans="1:10" x14ac:dyDescent="0.45">
      <c r="A380" s="3" t="s">
        <v>9</v>
      </c>
      <c r="B380" s="3" t="s">
        <v>206</v>
      </c>
      <c r="C380" s="7" t="s">
        <v>207</v>
      </c>
      <c r="D380" s="7" t="s">
        <v>9</v>
      </c>
      <c r="E380" s="5">
        <v>222544</v>
      </c>
      <c r="F380" s="5">
        <v>251635</v>
      </c>
      <c r="G380" s="5">
        <v>256144</v>
      </c>
      <c r="H380" s="5">
        <v>281079</v>
      </c>
      <c r="I380" s="5">
        <v>321984</v>
      </c>
      <c r="J380" s="5">
        <v>412706</v>
      </c>
    </row>
    <row r="381" spans="1:10" x14ac:dyDescent="0.45">
      <c r="A381" s="3" t="s">
        <v>9</v>
      </c>
      <c r="B381" s="3" t="s">
        <v>208</v>
      </c>
      <c r="C381" s="7" t="s">
        <v>209</v>
      </c>
      <c r="D381" s="7" t="s">
        <v>9</v>
      </c>
      <c r="E381" s="5">
        <v>182527</v>
      </c>
      <c r="F381" s="5">
        <v>257637</v>
      </c>
      <c r="G381" s="5">
        <v>282836</v>
      </c>
      <c r="H381" s="5">
        <v>307394</v>
      </c>
      <c r="I381" s="5">
        <v>350018</v>
      </c>
      <c r="J381" s="5">
        <v>402836</v>
      </c>
    </row>
    <row r="382" spans="1:10" x14ac:dyDescent="0.45">
      <c r="A382" s="3" t="s">
        <v>9</v>
      </c>
      <c r="B382" s="3" t="s">
        <v>210</v>
      </c>
      <c r="C382" s="7" t="s">
        <v>211</v>
      </c>
      <c r="D382" s="7" t="s">
        <v>9</v>
      </c>
      <c r="E382" s="5">
        <v>71053</v>
      </c>
      <c r="F382" s="5">
        <v>98509</v>
      </c>
      <c r="G382" s="5">
        <v>110274</v>
      </c>
      <c r="H382" s="5">
        <v>120907</v>
      </c>
      <c r="I382" s="5">
        <v>130842</v>
      </c>
      <c r="J382" s="5">
        <v>141399</v>
      </c>
    </row>
    <row r="383" spans="1:10" x14ac:dyDescent="0.45">
      <c r="A383" s="3" t="s">
        <v>9</v>
      </c>
      <c r="B383" s="3" t="s">
        <v>212</v>
      </c>
      <c r="C383" s="7" t="s">
        <v>213</v>
      </c>
      <c r="D383" s="7" t="s">
        <v>9</v>
      </c>
      <c r="E383" s="5">
        <f t="shared" ref="E383:J383" si="163">IF(ISERROR(E381-E382),#N/A,E381-E382)</f>
        <v>111474</v>
      </c>
      <c r="F383" s="5">
        <f t="shared" si="163"/>
        <v>159128</v>
      </c>
      <c r="G383" s="5">
        <f t="shared" si="163"/>
        <v>172562</v>
      </c>
      <c r="H383" s="5">
        <f t="shared" si="163"/>
        <v>186487</v>
      </c>
      <c r="I383" s="5">
        <f t="shared" si="163"/>
        <v>219176</v>
      </c>
      <c r="J383" s="5">
        <f t="shared" si="163"/>
        <v>261437</v>
      </c>
    </row>
    <row r="384" spans="1:10" x14ac:dyDescent="0.45">
      <c r="A384" s="3" t="s">
        <v>9</v>
      </c>
      <c r="B384" s="3" t="s">
        <v>214</v>
      </c>
      <c r="C384" s="7" t="s">
        <v>215</v>
      </c>
      <c r="D384" s="7" t="s">
        <v>9</v>
      </c>
      <c r="E384" s="5">
        <v>56571</v>
      </c>
      <c r="F384" s="5">
        <v>67984</v>
      </c>
      <c r="G384" s="5">
        <v>82008</v>
      </c>
      <c r="H384" s="5">
        <v>88160</v>
      </c>
      <c r="I384" s="5">
        <v>90759</v>
      </c>
      <c r="J384" s="5">
        <v>106405</v>
      </c>
    </row>
    <row r="385" spans="1:10" x14ac:dyDescent="0.45">
      <c r="A385" s="3" t="s">
        <v>9</v>
      </c>
      <c r="B385" s="3" t="s">
        <v>216</v>
      </c>
      <c r="C385" s="7" t="s">
        <v>217</v>
      </c>
      <c r="D385" s="7" t="s">
        <v>9</v>
      </c>
      <c r="E385" s="5">
        <v>54903</v>
      </c>
      <c r="F385" s="5">
        <v>91144</v>
      </c>
      <c r="G385" s="5">
        <v>90554</v>
      </c>
      <c r="H385" s="5">
        <v>98327</v>
      </c>
      <c r="I385" s="5">
        <v>128417</v>
      </c>
      <c r="J385" s="5">
        <v>155032</v>
      </c>
    </row>
    <row r="386" spans="1:10" x14ac:dyDescent="0.45">
      <c r="A386" s="3" t="s">
        <v>9</v>
      </c>
      <c r="B386" s="3" t="s">
        <v>218</v>
      </c>
      <c r="C386" s="7" t="s">
        <v>219</v>
      </c>
      <c r="D386" s="7" t="s">
        <v>9</v>
      </c>
      <c r="E386" s="5">
        <v>13679</v>
      </c>
      <c r="F386" s="5">
        <v>12430</v>
      </c>
      <c r="G386" s="5">
        <v>15929</v>
      </c>
      <c r="H386" s="5">
        <v>11946</v>
      </c>
      <c r="I386" s="5">
        <v>15311</v>
      </c>
      <c r="J386" s="5">
        <v>21136</v>
      </c>
    </row>
    <row r="387" spans="1:10" x14ac:dyDescent="0.45">
      <c r="A387" s="3" t="s">
        <v>9</v>
      </c>
      <c r="B387" s="3" t="s">
        <v>220</v>
      </c>
      <c r="C387" s="7" t="s">
        <v>221</v>
      </c>
      <c r="D387" s="7" t="s">
        <v>9</v>
      </c>
      <c r="E387" s="5">
        <v>41224</v>
      </c>
      <c r="F387" s="5">
        <v>78714</v>
      </c>
      <c r="G387" s="5">
        <v>74625</v>
      </c>
      <c r="H387" s="5">
        <v>86381</v>
      </c>
      <c r="I387" s="5">
        <v>113106</v>
      </c>
      <c r="J387" s="5">
        <v>133896</v>
      </c>
    </row>
    <row r="388" spans="1:10" x14ac:dyDescent="0.45">
      <c r="A388" s="3" t="s">
        <v>9</v>
      </c>
      <c r="B388" s="3" t="s">
        <v>222</v>
      </c>
      <c r="C388" s="7" t="s">
        <v>223</v>
      </c>
      <c r="D388" s="7" t="s">
        <v>9</v>
      </c>
      <c r="E388" s="5">
        <v>353</v>
      </c>
      <c r="F388" s="5">
        <v>509</v>
      </c>
      <c r="G388" s="5">
        <v>485</v>
      </c>
      <c r="H388" s="5">
        <v>489</v>
      </c>
      <c r="I388" s="5">
        <v>462</v>
      </c>
      <c r="J388" s="5">
        <v>1183</v>
      </c>
    </row>
    <row r="389" spans="1:10" x14ac:dyDescent="0.45">
      <c r="A389" s="3" t="s">
        <v>9</v>
      </c>
      <c r="B389" s="3" t="s">
        <v>224</v>
      </c>
      <c r="C389" s="7" t="s">
        <v>225</v>
      </c>
      <c r="D389" s="7" t="s">
        <v>9</v>
      </c>
      <c r="E389" s="5">
        <v>7211</v>
      </c>
      <c r="F389" s="5">
        <v>12529</v>
      </c>
      <c r="G389" s="5">
        <v>-3029</v>
      </c>
      <c r="H389" s="5">
        <v>1913</v>
      </c>
      <c r="I389" s="5">
        <v>7887</v>
      </c>
      <c r="J389" s="5">
        <v>30970</v>
      </c>
    </row>
    <row r="390" spans="1:10" x14ac:dyDescent="0.45">
      <c r="A390" s="3" t="s">
        <v>9</v>
      </c>
      <c r="B390" s="3" t="s">
        <v>226</v>
      </c>
      <c r="C390" s="7" t="s">
        <v>227</v>
      </c>
      <c r="D390" s="7" t="s">
        <v>9</v>
      </c>
      <c r="E390" s="5">
        <v>0</v>
      </c>
      <c r="F390" s="5">
        <v>0</v>
      </c>
      <c r="G390" s="5">
        <v>217</v>
      </c>
      <c r="H390" s="5">
        <v>-2088</v>
      </c>
      <c r="I390" s="5">
        <v>-716</v>
      </c>
      <c r="J390" s="5">
        <v>-4857</v>
      </c>
    </row>
    <row r="391" spans="1:10" x14ac:dyDescent="0.45">
      <c r="A391" s="3" t="s">
        <v>9</v>
      </c>
      <c r="B391" s="3" t="s">
        <v>228</v>
      </c>
      <c r="C391" s="7" t="s">
        <v>229</v>
      </c>
      <c r="D391" s="7" t="s">
        <v>9</v>
      </c>
      <c r="E391" s="5">
        <v>48082</v>
      </c>
      <c r="F391" s="5">
        <v>90734</v>
      </c>
      <c r="G391" s="5">
        <v>71328</v>
      </c>
      <c r="H391" s="5">
        <v>85717</v>
      </c>
      <c r="I391" s="5">
        <v>119815</v>
      </c>
      <c r="J391" s="5">
        <v>158826</v>
      </c>
    </row>
    <row r="392" spans="1:10" x14ac:dyDescent="0.45">
      <c r="A392" s="3" t="s">
        <v>9</v>
      </c>
      <c r="B392" s="3" t="s">
        <v>230</v>
      </c>
      <c r="C392" s="7" t="s">
        <v>231</v>
      </c>
      <c r="D392" s="7" t="s">
        <v>9</v>
      </c>
      <c r="E392" s="5">
        <v>7813</v>
      </c>
      <c r="F392" s="5">
        <v>14701</v>
      </c>
      <c r="G392" s="5">
        <v>11356</v>
      </c>
      <c r="H392" s="5">
        <v>11922</v>
      </c>
      <c r="I392" s="5">
        <v>19697</v>
      </c>
      <c r="J392" s="5">
        <v>26656</v>
      </c>
    </row>
    <row r="393" spans="1:10" x14ac:dyDescent="0.45">
      <c r="A393" s="3" t="s">
        <v>9</v>
      </c>
      <c r="B393" s="3" t="s">
        <v>232</v>
      </c>
      <c r="C393" s="7" t="s">
        <v>233</v>
      </c>
      <c r="D393" s="7" t="s">
        <v>9</v>
      </c>
      <c r="E393" s="5">
        <v>0</v>
      </c>
      <c r="F393" s="5">
        <v>0</v>
      </c>
      <c r="G393" s="5">
        <v>0</v>
      </c>
      <c r="H393" s="5" t="e">
        <v>#N/A</v>
      </c>
      <c r="I393" s="5" t="e">
        <v>#N/A</v>
      </c>
      <c r="J393" s="5" t="e">
        <v>#N/A</v>
      </c>
    </row>
    <row r="394" spans="1:10" x14ac:dyDescent="0.45">
      <c r="A394" s="3" t="s">
        <v>9</v>
      </c>
      <c r="B394" s="3" t="s">
        <v>234</v>
      </c>
      <c r="C394" s="7" t="s">
        <v>235</v>
      </c>
      <c r="D394" s="7" t="s">
        <v>9</v>
      </c>
      <c r="E394" s="5">
        <v>40269</v>
      </c>
      <c r="F394" s="5">
        <v>76033</v>
      </c>
      <c r="G394" s="5">
        <v>59972</v>
      </c>
      <c r="H394" s="5">
        <v>73795</v>
      </c>
      <c r="I394" s="5">
        <v>100118</v>
      </c>
      <c r="J394" s="5">
        <v>132170</v>
      </c>
    </row>
    <row r="395" spans="1:10" x14ac:dyDescent="0.45">
      <c r="A395" s="3" t="s">
        <v>9</v>
      </c>
      <c r="B395" s="3" t="s">
        <v>236</v>
      </c>
      <c r="C395" s="7" t="s">
        <v>237</v>
      </c>
      <c r="D395" s="7" t="s">
        <v>9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</row>
    <row r="396" spans="1:10" x14ac:dyDescent="0.45">
      <c r="A396" s="3" t="s">
        <v>9</v>
      </c>
      <c r="B396" s="3" t="s">
        <v>238</v>
      </c>
      <c r="C396" s="7" t="s">
        <v>239</v>
      </c>
      <c r="D396" s="7" t="s">
        <v>9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</row>
    <row r="397" spans="1:10" x14ac:dyDescent="0.45">
      <c r="A397" s="3" t="s">
        <v>9</v>
      </c>
      <c r="B397" s="3" t="s">
        <v>240</v>
      </c>
      <c r="C397" s="7" t="s">
        <v>241</v>
      </c>
      <c r="D397" s="7" t="s">
        <v>9</v>
      </c>
      <c r="E397" s="5">
        <v>40269</v>
      </c>
      <c r="F397" s="5">
        <v>76033</v>
      </c>
      <c r="G397" s="5">
        <v>59972</v>
      </c>
      <c r="H397" s="5">
        <v>73795</v>
      </c>
      <c r="I397" s="5">
        <v>100118</v>
      </c>
      <c r="J397" s="5">
        <v>132170</v>
      </c>
    </row>
    <row r="398" spans="1:10" x14ac:dyDescent="0.45">
      <c r="A398" s="3" t="s">
        <v>9</v>
      </c>
      <c r="B398" s="3" t="s">
        <v>242</v>
      </c>
      <c r="C398" s="7" t="s">
        <v>243</v>
      </c>
      <c r="D398" s="7" t="s">
        <v>9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</row>
    <row r="399" spans="1:10" x14ac:dyDescent="0.45">
      <c r="A399" s="3" t="s">
        <v>9</v>
      </c>
      <c r="B399" s="3" t="s">
        <v>244</v>
      </c>
      <c r="C399" s="7" t="s">
        <v>245</v>
      </c>
      <c r="D399" s="7" t="s">
        <v>9</v>
      </c>
      <c r="E399" s="5">
        <v>2.9575</v>
      </c>
      <c r="F399" s="5">
        <v>5.694</v>
      </c>
      <c r="G399" s="5">
        <v>4.59</v>
      </c>
      <c r="H399" s="5">
        <v>5.84</v>
      </c>
      <c r="I399" s="5">
        <v>8.1300000000000008</v>
      </c>
      <c r="J399" s="5">
        <v>10.91</v>
      </c>
    </row>
    <row r="400" spans="1:10" x14ac:dyDescent="0.45">
      <c r="A400" s="3" t="s">
        <v>9</v>
      </c>
      <c r="B400" s="3" t="s">
        <v>246</v>
      </c>
      <c r="C400" s="7" t="s">
        <v>247</v>
      </c>
      <c r="D400" s="7" t="s">
        <v>9</v>
      </c>
      <c r="E400" s="5">
        <v>2.9575</v>
      </c>
      <c r="F400" s="5">
        <v>5.694</v>
      </c>
      <c r="G400" s="5">
        <v>4.59</v>
      </c>
      <c r="H400" s="5">
        <v>5.84</v>
      </c>
      <c r="I400" s="5">
        <v>8.1300000000000008</v>
      </c>
      <c r="J400" s="5">
        <v>10.91</v>
      </c>
    </row>
    <row r="401" spans="1:10" x14ac:dyDescent="0.45">
      <c r="A401" s="3" t="s">
        <v>9</v>
      </c>
      <c r="B401" s="3" t="s">
        <v>248</v>
      </c>
      <c r="C401" s="7" t="s">
        <v>249</v>
      </c>
      <c r="D401" s="7" t="s">
        <v>9</v>
      </c>
      <c r="E401" s="5">
        <v>2.9304999999999999</v>
      </c>
      <c r="F401" s="5">
        <v>5.61</v>
      </c>
      <c r="G401" s="5">
        <v>4.5599999999999996</v>
      </c>
      <c r="H401" s="5">
        <v>5.8</v>
      </c>
      <c r="I401" s="5">
        <v>8.0399999999999991</v>
      </c>
      <c r="J401" s="5">
        <v>10.81</v>
      </c>
    </row>
    <row r="402" spans="1:10" x14ac:dyDescent="0.45">
      <c r="A402" s="3" t="s">
        <v>9</v>
      </c>
      <c r="B402" s="3" t="s">
        <v>250</v>
      </c>
      <c r="C402" s="7" t="s">
        <v>251</v>
      </c>
      <c r="D402" s="7" t="s">
        <v>9</v>
      </c>
      <c r="E402" s="5">
        <v>2.9304999999999999</v>
      </c>
      <c r="F402" s="5">
        <v>5.61</v>
      </c>
      <c r="G402" s="5">
        <v>4.5599999999999996</v>
      </c>
      <c r="H402" s="5">
        <v>5.8</v>
      </c>
      <c r="I402" s="5">
        <v>8.0399999999999991</v>
      </c>
      <c r="J402" s="5">
        <v>10.81</v>
      </c>
    </row>
    <row r="403" spans="1:10" x14ac:dyDescent="0.45">
      <c r="A403" s="3" t="s">
        <v>9</v>
      </c>
      <c r="B403" s="3" t="s">
        <v>252</v>
      </c>
      <c r="C403" s="7" t="s">
        <v>253</v>
      </c>
      <c r="D403" s="7" t="s">
        <v>9</v>
      </c>
      <c r="E403" s="5">
        <v>13616.32</v>
      </c>
      <c r="F403" s="5">
        <v>13353</v>
      </c>
      <c r="G403" s="5">
        <v>13063</v>
      </c>
      <c r="H403" s="5">
        <v>12630</v>
      </c>
      <c r="I403" s="5">
        <v>12319</v>
      </c>
      <c r="J403" s="5">
        <v>12116</v>
      </c>
    </row>
    <row r="404" spans="1:10" x14ac:dyDescent="0.45">
      <c r="A404" s="3" t="s">
        <v>9</v>
      </c>
      <c r="B404" s="3" t="s">
        <v>254</v>
      </c>
      <c r="C404" s="7" t="s">
        <v>255</v>
      </c>
      <c r="D404" s="7" t="s">
        <v>9</v>
      </c>
      <c r="E404" s="5">
        <v>13740.56</v>
      </c>
      <c r="F404" s="5">
        <v>13553.48</v>
      </c>
      <c r="G404" s="5">
        <v>13159</v>
      </c>
      <c r="H404" s="5">
        <v>12722</v>
      </c>
      <c r="I404" s="5">
        <v>12447</v>
      </c>
      <c r="J404" s="5">
        <v>12230</v>
      </c>
    </row>
    <row r="405" spans="1:10" x14ac:dyDescent="0.45">
      <c r="A405" s="3" t="s">
        <v>9</v>
      </c>
      <c r="B405" s="3" t="s">
        <v>256</v>
      </c>
      <c r="C405" s="7" t="s">
        <v>257</v>
      </c>
      <c r="D405" s="7" t="s">
        <v>9</v>
      </c>
      <c r="E405" s="5">
        <v>13504.44</v>
      </c>
      <c r="F405" s="5">
        <v>13242.42</v>
      </c>
      <c r="G405" s="5">
        <v>12849</v>
      </c>
      <c r="H405" s="5">
        <v>12460</v>
      </c>
      <c r="I405" s="5">
        <v>12211</v>
      </c>
      <c r="J405" s="5">
        <v>12088</v>
      </c>
    </row>
    <row r="406" spans="1:10" x14ac:dyDescent="0.45">
      <c r="A406" s="3" t="s">
        <v>9</v>
      </c>
      <c r="B406" s="3" t="s">
        <v>258</v>
      </c>
      <c r="C406" s="7" t="s">
        <v>259</v>
      </c>
      <c r="D406" s="7" t="s">
        <v>9</v>
      </c>
      <c r="E406" s="5">
        <v>1</v>
      </c>
      <c r="F406" s="5">
        <v>1</v>
      </c>
      <c r="G406" s="5">
        <v>1</v>
      </c>
      <c r="H406" s="5">
        <v>1</v>
      </c>
      <c r="I406" s="5">
        <v>1</v>
      </c>
      <c r="J406" s="5">
        <v>1</v>
      </c>
    </row>
    <row r="407" spans="1:10" x14ac:dyDescent="0.45">
      <c r="A407" s="3" t="s">
        <v>9</v>
      </c>
      <c r="B407" s="3" t="s">
        <v>260</v>
      </c>
      <c r="C407" s="7" t="s">
        <v>261</v>
      </c>
      <c r="D407" s="7" t="s">
        <v>9</v>
      </c>
      <c r="E407" s="5">
        <v>65124</v>
      </c>
      <c r="F407" s="5">
        <v>91652</v>
      </c>
      <c r="G407" s="5">
        <v>91495</v>
      </c>
      <c r="H407" s="5">
        <v>101746</v>
      </c>
      <c r="I407" s="5">
        <v>125299</v>
      </c>
      <c r="J407" s="5">
        <v>164713</v>
      </c>
    </row>
    <row r="408" spans="1:10" x14ac:dyDescent="0.45">
      <c r="A408" s="3" t="s">
        <v>9</v>
      </c>
      <c r="B408" s="3" t="s">
        <v>262</v>
      </c>
      <c r="C408" s="7" t="s">
        <v>263</v>
      </c>
      <c r="D408" s="7" t="s">
        <v>9</v>
      </c>
      <c r="E408" s="5" t="e">
        <v>#N/A</v>
      </c>
      <c r="F408" s="5" t="e">
        <v>#N/A</v>
      </c>
      <c r="G408" s="5" t="e">
        <v>#N/A</v>
      </c>
      <c r="H408" s="5" t="e">
        <v>#N/A</v>
      </c>
      <c r="I408" s="5" t="e">
        <v>#N/A</v>
      </c>
      <c r="J408" s="5" t="e">
        <v>#N/A</v>
      </c>
    </row>
    <row r="409" spans="1:10" x14ac:dyDescent="0.45">
      <c r="A409" s="3" t="s">
        <v>9</v>
      </c>
      <c r="B409" s="3" t="s">
        <v>264</v>
      </c>
      <c r="C409" s="7" t="s">
        <v>265</v>
      </c>
      <c r="D409" s="7" t="s">
        <v>9</v>
      </c>
      <c r="E409" s="5" t="e">
        <v>#N/A</v>
      </c>
      <c r="F409" s="5" t="e">
        <v>#N/A</v>
      </c>
      <c r="G409" s="5" t="e">
        <v>#N/A</v>
      </c>
      <c r="H409" s="5" t="e">
        <v>#N/A</v>
      </c>
      <c r="I409" s="5" t="e">
        <v>#N/A</v>
      </c>
      <c r="J409" s="5" t="e">
        <v>#N/A</v>
      </c>
    </row>
    <row r="410" spans="1:10" x14ac:dyDescent="0.45">
      <c r="A410" s="3" t="s">
        <v>9</v>
      </c>
      <c r="B410" s="3" t="s">
        <v>266</v>
      </c>
      <c r="C410" s="7" t="s">
        <v>267</v>
      </c>
      <c r="D410" s="7" t="s">
        <v>9</v>
      </c>
      <c r="E410" s="5">
        <v>22281</v>
      </c>
      <c r="F410" s="5">
        <v>24640</v>
      </c>
      <c r="G410" s="5">
        <v>31485</v>
      </c>
      <c r="H410" s="5">
        <v>32251</v>
      </c>
      <c r="I410" s="5">
        <v>52535</v>
      </c>
      <c r="J410" s="5">
        <v>91447</v>
      </c>
    </row>
    <row r="411" spans="1:10" x14ac:dyDescent="0.45">
      <c r="A411" s="3" t="s">
        <v>9</v>
      </c>
      <c r="B411" s="3" t="s">
        <v>268</v>
      </c>
      <c r="C411" s="7" t="s">
        <v>269</v>
      </c>
      <c r="D411" s="7" t="s">
        <v>9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</row>
    <row r="412" spans="1:10" x14ac:dyDescent="0.45">
      <c r="A412" s="3" t="s">
        <v>9</v>
      </c>
      <c r="B412" s="3" t="s">
        <v>270</v>
      </c>
      <c r="C412" s="7" t="s">
        <v>271</v>
      </c>
      <c r="D412" s="7" t="s">
        <v>9</v>
      </c>
      <c r="E412" s="5">
        <v>0</v>
      </c>
      <c r="F412" s="5">
        <v>0</v>
      </c>
      <c r="G412" s="5">
        <v>0</v>
      </c>
      <c r="H412" s="5">
        <v>0</v>
      </c>
      <c r="I412" s="5">
        <v>0.6</v>
      </c>
      <c r="J412" s="5">
        <v>0.83</v>
      </c>
    </row>
    <row r="413" spans="1:10" x14ac:dyDescent="0.45">
      <c r="A413" s="3" t="s">
        <v>9</v>
      </c>
      <c r="B413" s="3" t="s">
        <v>272</v>
      </c>
      <c r="C413" s="7" t="s">
        <v>273</v>
      </c>
      <c r="D413" s="7" t="s">
        <v>9</v>
      </c>
      <c r="E413" s="5">
        <v>0</v>
      </c>
      <c r="F413" s="5">
        <v>0</v>
      </c>
      <c r="G413" s="5">
        <v>0</v>
      </c>
      <c r="H413" s="5">
        <v>0</v>
      </c>
      <c r="I413" s="5">
        <v>7577</v>
      </c>
      <c r="J413" s="5">
        <v>10315</v>
      </c>
    </row>
    <row r="414" spans="1:10" x14ac:dyDescent="0.45">
      <c r="A414" s="3" t="s">
        <v>9</v>
      </c>
      <c r="B414" s="3" t="s">
        <v>274</v>
      </c>
      <c r="C414" s="7" t="s">
        <v>275</v>
      </c>
      <c r="D414" s="7" t="s">
        <v>9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</row>
    <row r="415" spans="1:10" x14ac:dyDescent="0.45">
      <c r="A415" s="3" t="s">
        <v>9</v>
      </c>
      <c r="B415" s="3" t="s">
        <v>276</v>
      </c>
      <c r="C415" s="7" t="s">
        <v>277</v>
      </c>
      <c r="D415" s="7" t="s">
        <v>9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</row>
    <row r="416" spans="1:10" x14ac:dyDescent="0.45">
      <c r="A416" s="3" t="s">
        <v>9</v>
      </c>
      <c r="B416" s="3" t="s">
        <v>278</v>
      </c>
      <c r="C416" s="7" t="s">
        <v>279</v>
      </c>
      <c r="D416" s="7" t="s">
        <v>9</v>
      </c>
      <c r="E416" s="5">
        <v>87.632000000000005</v>
      </c>
      <c r="F416" s="5">
        <v>144.852</v>
      </c>
      <c r="G416" s="5">
        <v>88.23</v>
      </c>
      <c r="H416" s="5">
        <v>139.69</v>
      </c>
      <c r="I416" s="5">
        <v>189.3</v>
      </c>
      <c r="J416" s="5">
        <v>313</v>
      </c>
    </row>
    <row r="417" spans="1:10" x14ac:dyDescent="0.45">
      <c r="A417" s="3" t="s">
        <v>9</v>
      </c>
      <c r="B417" s="3" t="s">
        <v>280</v>
      </c>
      <c r="C417" s="7" t="s">
        <v>281</v>
      </c>
      <c r="D417" s="7" t="s">
        <v>9</v>
      </c>
      <c r="E417" s="5">
        <v>87.632000000000005</v>
      </c>
      <c r="F417" s="5">
        <v>144.852</v>
      </c>
      <c r="G417" s="5">
        <v>88.23</v>
      </c>
      <c r="H417" s="5">
        <v>139.69</v>
      </c>
      <c r="I417" s="5">
        <v>189.3</v>
      </c>
      <c r="J417" s="5">
        <v>313</v>
      </c>
    </row>
    <row r="418" spans="1:10" x14ac:dyDescent="0.45">
      <c r="A418" s="3" t="s">
        <v>9</v>
      </c>
      <c r="B418" s="3" t="s">
        <v>282</v>
      </c>
      <c r="C418" s="7" t="s">
        <v>283</v>
      </c>
      <c r="D418" s="7" t="s">
        <v>9</v>
      </c>
      <c r="E418" s="5">
        <v>789</v>
      </c>
      <c r="F418" s="5">
        <v>550</v>
      </c>
      <c r="G418" s="5">
        <v>754</v>
      </c>
      <c r="H418" s="5">
        <v>771</v>
      </c>
      <c r="I418" s="5">
        <v>879</v>
      </c>
      <c r="J418" s="5">
        <v>924</v>
      </c>
    </row>
    <row r="419" spans="1:10" x14ac:dyDescent="0.45">
      <c r="A419" s="3" t="s">
        <v>9</v>
      </c>
      <c r="B419" s="3" t="s">
        <v>284</v>
      </c>
      <c r="C419" s="7" t="s">
        <v>285</v>
      </c>
      <c r="D419" s="7" t="s">
        <v>9</v>
      </c>
      <c r="E419" s="5">
        <v>5400</v>
      </c>
      <c r="F419" s="5">
        <v>7900</v>
      </c>
      <c r="G419" s="5">
        <v>9200</v>
      </c>
      <c r="H419" s="5">
        <v>8700</v>
      </c>
      <c r="I419" s="5">
        <v>8700</v>
      </c>
      <c r="J419" s="5">
        <v>9900</v>
      </c>
    </row>
    <row r="420" spans="1:10" x14ac:dyDescent="0.45">
      <c r="A420" s="3" t="s">
        <v>9</v>
      </c>
      <c r="B420" s="3" t="s">
        <v>286</v>
      </c>
      <c r="C420" s="7" t="s">
        <v>287</v>
      </c>
      <c r="D420" s="7" t="s">
        <v>9</v>
      </c>
      <c r="E420" s="5">
        <v>27573</v>
      </c>
      <c r="F420" s="5">
        <v>31562</v>
      </c>
      <c r="G420" s="5">
        <v>39500</v>
      </c>
      <c r="H420" s="5">
        <v>45427</v>
      </c>
      <c r="I420" s="5">
        <v>49326</v>
      </c>
      <c r="J420" s="5">
        <v>61087</v>
      </c>
    </row>
    <row r="421" spans="1:10" x14ac:dyDescent="0.45">
      <c r="A421" s="3" t="s">
        <v>9</v>
      </c>
      <c r="B421" s="3" t="s">
        <v>288</v>
      </c>
      <c r="C421" s="7" t="s">
        <v>289</v>
      </c>
      <c r="D421" s="7" t="s">
        <v>9</v>
      </c>
      <c r="E421" s="5">
        <f t="shared" ref="E421:J421" si="164">IF(OR(E391&lt;=0,E392&lt;=0),0,IF(E392/E391&gt;=0.999,#N/A,E392/E391))</f>
        <v>0.16249324071378063</v>
      </c>
      <c r="F421" s="5">
        <f t="shared" si="164"/>
        <v>0.16202305640663919</v>
      </c>
      <c r="G421" s="5">
        <f t="shared" si="164"/>
        <v>0.1592081650964558</v>
      </c>
      <c r="H421" s="5">
        <f t="shared" si="164"/>
        <v>0.13908559562280529</v>
      </c>
      <c r="I421" s="5">
        <f t="shared" si="164"/>
        <v>0.16439510912657013</v>
      </c>
      <c r="J421" s="5">
        <f t="shared" si="164"/>
        <v>0.16783146336242177</v>
      </c>
    </row>
    <row r="422" spans="1:10" x14ac:dyDescent="0.45">
      <c r="A422" s="3" t="s">
        <v>9</v>
      </c>
      <c r="B422" s="3" t="s">
        <v>290</v>
      </c>
      <c r="C422" s="7" t="s">
        <v>291</v>
      </c>
      <c r="D422" s="7" t="s">
        <v>9</v>
      </c>
      <c r="E422" s="5">
        <f t="shared" ref="E422:J422" si="165">IF(E406=1,E407,E408-E409)</f>
        <v>65124</v>
      </c>
      <c r="F422" s="5">
        <f t="shared" si="165"/>
        <v>91652</v>
      </c>
      <c r="G422" s="5">
        <f t="shared" si="165"/>
        <v>91495</v>
      </c>
      <c r="H422" s="5">
        <f t="shared" si="165"/>
        <v>101746</v>
      </c>
      <c r="I422" s="5">
        <f t="shared" si="165"/>
        <v>125299</v>
      </c>
      <c r="J422" s="5">
        <f t="shared" si="165"/>
        <v>164713</v>
      </c>
    </row>
    <row r="423" spans="1:10" x14ac:dyDescent="0.45">
      <c r="A423" s="3" t="s">
        <v>9</v>
      </c>
      <c r="B423" s="3" t="s">
        <v>292</v>
      </c>
      <c r="C423" s="7" t="s">
        <v>293</v>
      </c>
      <c r="D423" s="7" t="s">
        <v>9</v>
      </c>
      <c r="E423" s="5">
        <f t="shared" ref="E423:J423" si="166">IF(ISERROR(E422+E411-E410+((1-E421)*E388)),#N/A,E422+E411-E410+((1-E421)*E388))</f>
        <v>43138.639886028039</v>
      </c>
      <c r="F423" s="5">
        <f t="shared" si="166"/>
        <v>67438.530264289016</v>
      </c>
      <c r="G423" s="5">
        <f t="shared" si="166"/>
        <v>60417.784039928221</v>
      </c>
      <c r="H423" s="5">
        <f t="shared" si="166"/>
        <v>69915.987143740451</v>
      </c>
      <c r="I423" s="5">
        <f t="shared" si="166"/>
        <v>73150.049459583519</v>
      </c>
      <c r="J423" s="5">
        <f t="shared" si="166"/>
        <v>74250.455378842249</v>
      </c>
    </row>
    <row r="424" spans="1:10" x14ac:dyDescent="0.45">
      <c r="A424" s="3" t="s">
        <v>9</v>
      </c>
      <c r="B424" s="3" t="s">
        <v>294</v>
      </c>
      <c r="C424" s="7" t="s">
        <v>295</v>
      </c>
      <c r="D424" s="7" t="s">
        <v>9</v>
      </c>
      <c r="E424" s="5" t="e">
        <f t="shared" ref="E424:J424" si="167">IF(ISERROR(E423-E375+D375-E372+D372-E369+D369-E366+D366),#N/A,E423-E375+D375-E372+D372-E369+D369-E366+D366)</f>
        <v>#N/A</v>
      </c>
      <c r="F424" s="5">
        <f t="shared" si="167"/>
        <v>65803.530264289016</v>
      </c>
      <c r="G424" s="5">
        <f t="shared" si="167"/>
        <v>58948.784039928221</v>
      </c>
      <c r="H424" s="5">
        <f t="shared" si="167"/>
        <v>70025.987143740451</v>
      </c>
      <c r="I424" s="5">
        <f t="shared" si="167"/>
        <v>72580.049459583519</v>
      </c>
      <c r="J424" s="5">
        <f t="shared" si="167"/>
        <v>38688.455378842249</v>
      </c>
    </row>
    <row r="425" spans="1:10" ht="25.2" x14ac:dyDescent="0.45">
      <c r="A425" s="7" t="s">
        <v>296</v>
      </c>
      <c r="B425" s="7" t="s">
        <v>297</v>
      </c>
      <c r="C425" s="7" t="s">
        <v>298</v>
      </c>
      <c r="D425" s="7" t="s">
        <v>299</v>
      </c>
      <c r="E425" s="7" t="s">
        <v>299</v>
      </c>
      <c r="F425" s="7" t="s">
        <v>299</v>
      </c>
      <c r="G425" s="7" t="s">
        <v>299</v>
      </c>
      <c r="H425" s="7" t="s">
        <v>299</v>
      </c>
      <c r="I425" s="7" t="s">
        <v>299</v>
      </c>
      <c r="J425" s="7" t="s">
        <v>299</v>
      </c>
    </row>
    <row r="428" spans="1:10" x14ac:dyDescent="0.45">
      <c r="A428" s="3" t="s">
        <v>12</v>
      </c>
      <c r="B428" s="3" t="s">
        <v>13</v>
      </c>
    </row>
    <row r="429" spans="1:10" x14ac:dyDescent="0.45">
      <c r="A429" s="3"/>
      <c r="B429" s="3" t="s">
        <v>300</v>
      </c>
    </row>
    <row r="430" spans="1:10" x14ac:dyDescent="0.45">
      <c r="A430" s="3"/>
      <c r="B430" s="3"/>
      <c r="C430" s="3"/>
    </row>
    <row r="431" spans="1:10" x14ac:dyDescent="0.45">
      <c r="A431" s="3"/>
      <c r="B431" s="3"/>
      <c r="C431" s="3"/>
      <c r="D431" s="5" t="s">
        <v>15</v>
      </c>
      <c r="E431" s="6" t="s">
        <v>16</v>
      </c>
      <c r="F431" s="6" t="s">
        <v>17</v>
      </c>
      <c r="G431" s="6" t="s">
        <v>18</v>
      </c>
      <c r="H431" s="6" t="s">
        <v>19</v>
      </c>
      <c r="I431" s="6" t="s">
        <v>20</v>
      </c>
      <c r="J431" s="6" t="s">
        <v>21</v>
      </c>
    </row>
    <row r="432" spans="1:10" x14ac:dyDescent="0.45">
      <c r="A432" s="3"/>
      <c r="B432" s="3"/>
      <c r="C432" s="7" t="s">
        <v>22</v>
      </c>
      <c r="D432" s="5" t="s">
        <v>23</v>
      </c>
      <c r="E432" s="7" t="s">
        <v>308</v>
      </c>
      <c r="F432" s="7" t="s">
        <v>309</v>
      </c>
      <c r="G432" s="7" t="s">
        <v>310</v>
      </c>
      <c r="H432" s="7" t="s">
        <v>311</v>
      </c>
      <c r="I432" s="7" t="s">
        <v>312</v>
      </c>
      <c r="J432" s="7" t="s">
        <v>313</v>
      </c>
    </row>
    <row r="433" spans="1:10" x14ac:dyDescent="0.45">
      <c r="A433" s="7" t="s">
        <v>30</v>
      </c>
      <c r="B433" s="7" t="s">
        <v>31</v>
      </c>
      <c r="C433" s="7" t="s">
        <v>32</v>
      </c>
      <c r="D433" s="7" t="s">
        <v>33</v>
      </c>
      <c r="E433" s="7" t="s">
        <v>33</v>
      </c>
      <c r="F433" s="7" t="s">
        <v>33</v>
      </c>
      <c r="G433" s="7" t="s">
        <v>33</v>
      </c>
      <c r="H433" s="7" t="s">
        <v>33</v>
      </c>
      <c r="I433" s="7" t="s">
        <v>33</v>
      </c>
      <c r="J433" s="7" t="s">
        <v>33</v>
      </c>
    </row>
    <row r="434" spans="1:10" x14ac:dyDescent="0.45">
      <c r="A434" s="3" t="s">
        <v>12</v>
      </c>
      <c r="B434" s="3" t="s">
        <v>34</v>
      </c>
      <c r="C434" s="7" t="s">
        <v>35</v>
      </c>
      <c r="D434" s="7" t="s">
        <v>36</v>
      </c>
      <c r="E434" s="5">
        <f t="shared" ref="E434:J434" si="168">IF(ISERROR(E501/E526),#N/A,E501/E526)</f>
        <v>7.8130894308943093</v>
      </c>
      <c r="F434" s="5">
        <f t="shared" si="168"/>
        <v>11.206788990825688</v>
      </c>
      <c r="G434" s="5">
        <f t="shared" si="168"/>
        <v>10.082602739726028</v>
      </c>
      <c r="H434" s="5">
        <f t="shared" si="168"/>
        <v>13.202814814814815</v>
      </c>
      <c r="I434" s="5">
        <f t="shared" si="168"/>
        <v>11.54865</v>
      </c>
      <c r="J434" s="5">
        <f t="shared" si="168"/>
        <v>11.551500000000001</v>
      </c>
    </row>
    <row r="435" spans="1:10" x14ac:dyDescent="0.45">
      <c r="A435" s="3" t="s">
        <v>12</v>
      </c>
      <c r="B435" s="3" t="s">
        <v>37</v>
      </c>
      <c r="C435" s="7" t="s">
        <v>38</v>
      </c>
      <c r="D435" s="7" t="s">
        <v>36</v>
      </c>
      <c r="E435" s="5">
        <f t="shared" ref="E435:J435" si="169">IF(ISERROR(E502/E526),#N/A,E502/E526)</f>
        <v>3.5119512195121949</v>
      </c>
      <c r="F435" s="5">
        <f t="shared" si="169"/>
        <v>4.7111009174311924</v>
      </c>
      <c r="G435" s="5">
        <f t="shared" si="169"/>
        <v>4.0863013698630137</v>
      </c>
      <c r="H435" s="5">
        <f t="shared" si="169"/>
        <v>5.0556296296296299</v>
      </c>
      <c r="I435" s="5">
        <f t="shared" si="169"/>
        <v>3.8210500000000001</v>
      </c>
      <c r="J435" s="5">
        <f t="shared" si="169"/>
        <v>3.3447499999999999</v>
      </c>
    </row>
    <row r="436" spans="1:10" x14ac:dyDescent="0.45">
      <c r="A436" s="3" t="s">
        <v>12</v>
      </c>
      <c r="B436" s="3" t="s">
        <v>39</v>
      </c>
      <c r="C436" s="7" t="s">
        <v>40</v>
      </c>
      <c r="D436" s="7" t="s">
        <v>36</v>
      </c>
      <c r="E436" s="5">
        <f t="shared" ref="E436:J436" si="170">IF(ISERROR((E501-E502)/E526),#N/A,(E501-E502)/E526)</f>
        <v>4.3011382113821135</v>
      </c>
      <c r="F436" s="5">
        <f t="shared" si="170"/>
        <v>6.4956880733944953</v>
      </c>
      <c r="G436" s="5">
        <f t="shared" si="170"/>
        <v>5.9963013698630139</v>
      </c>
      <c r="H436" s="5">
        <f t="shared" si="170"/>
        <v>8.1471851851851849</v>
      </c>
      <c r="I436" s="5">
        <f t="shared" si="170"/>
        <v>7.7275999999999998</v>
      </c>
      <c r="J436" s="5">
        <f t="shared" si="170"/>
        <v>8.2067499999999995</v>
      </c>
    </row>
    <row r="437" spans="1:10" x14ac:dyDescent="0.45">
      <c r="A437" s="3" t="s">
        <v>12</v>
      </c>
      <c r="B437" s="3" t="s">
        <v>41</v>
      </c>
      <c r="C437" s="7" t="s">
        <v>42</v>
      </c>
      <c r="D437" s="7" t="s">
        <v>43</v>
      </c>
      <c r="E437" s="5">
        <f t="shared" ref="E437:J437" si="171">IF(ISERROR(E500/E511),#N/A,E500/E511)</f>
        <v>2.5157654542940118</v>
      </c>
      <c r="F437" s="5">
        <f t="shared" si="171"/>
        <v>2.0799936835218875</v>
      </c>
      <c r="G437" s="5">
        <f t="shared" si="171"/>
        <v>1.7846069708251824</v>
      </c>
      <c r="H437" s="5">
        <f t="shared" si="171"/>
        <v>1.7691672507657299</v>
      </c>
      <c r="I437" s="5">
        <f t="shared" si="171"/>
        <v>1.2749549031815206</v>
      </c>
      <c r="J437" s="5">
        <f t="shared" si="171"/>
        <v>1.3534464445042416</v>
      </c>
    </row>
    <row r="438" spans="1:10" x14ac:dyDescent="0.45">
      <c r="A438" s="3" t="s">
        <v>12</v>
      </c>
      <c r="B438" s="3" t="s">
        <v>44</v>
      </c>
      <c r="C438" s="7" t="s">
        <v>45</v>
      </c>
      <c r="D438" s="7" t="s">
        <v>43</v>
      </c>
      <c r="E438" s="5">
        <f t="shared" ref="E438:J438" si="172">IF(ISERROR(E497/E511),#N/A,E497/E511)</f>
        <v>1.8880791038583875</v>
      </c>
      <c r="F438" s="5">
        <f t="shared" si="172"/>
        <v>1.4700926040808961</v>
      </c>
      <c r="G438" s="5">
        <f t="shared" si="172"/>
        <v>1.1017542752571465</v>
      </c>
      <c r="H438" s="5">
        <f t="shared" si="172"/>
        <v>1.0682963830665682</v>
      </c>
      <c r="I438" s="5">
        <f t="shared" si="172"/>
        <v>0.60296441741295914</v>
      </c>
      <c r="J438" s="5">
        <f t="shared" si="172"/>
        <v>0.66963843136144119</v>
      </c>
    </row>
    <row r="439" spans="1:10" x14ac:dyDescent="0.45">
      <c r="A439" s="3" t="s">
        <v>12</v>
      </c>
      <c r="B439" s="3" t="s">
        <v>46</v>
      </c>
      <c r="C439" s="7" t="s">
        <v>47</v>
      </c>
      <c r="D439" s="7" t="s">
        <v>43</v>
      </c>
      <c r="E439" s="5" t="e">
        <f t="shared" ref="E439:J439" si="173">IF(ISERROR(E521/((E498+D498)/2)),#N/A,E521/((E498+D498)/2))</f>
        <v>#N/A</v>
      </c>
      <c r="F439" s="5">
        <f t="shared" si="173"/>
        <v>4.7988123447626121</v>
      </c>
      <c r="G439" s="5">
        <f t="shared" si="173"/>
        <v>4.4855436405592508</v>
      </c>
      <c r="H439" s="5">
        <f t="shared" si="173"/>
        <v>3.9153248528854769</v>
      </c>
      <c r="I439" s="5">
        <f t="shared" si="173"/>
        <v>3.9121871807967312</v>
      </c>
      <c r="J439" s="5">
        <f t="shared" si="173"/>
        <v>3.8717231617066012</v>
      </c>
    </row>
    <row r="440" spans="1:10" x14ac:dyDescent="0.45">
      <c r="A440" s="3" t="s">
        <v>12</v>
      </c>
      <c r="B440" s="3" t="s">
        <v>48</v>
      </c>
      <c r="C440" s="7" t="s">
        <v>49</v>
      </c>
      <c r="D440" s="7" t="s">
        <v>43</v>
      </c>
      <c r="E440" s="5" t="e">
        <f t="shared" ref="E440:J440" si="174">IF(ISERROR(360/E439),#N/A,360/E439)</f>
        <v>#N/A</v>
      </c>
      <c r="F440" s="5">
        <f t="shared" si="174"/>
        <v>75.018561705773166</v>
      </c>
      <c r="G440" s="5">
        <f t="shared" si="174"/>
        <v>80.257830231502496</v>
      </c>
      <c r="H440" s="5">
        <f t="shared" si="174"/>
        <v>91.94639360120803</v>
      </c>
      <c r="I440" s="5">
        <f t="shared" si="174"/>
        <v>92.020136911415548</v>
      </c>
      <c r="J440" s="5">
        <f t="shared" si="174"/>
        <v>92.981854581079361</v>
      </c>
    </row>
    <row r="441" spans="1:10" x14ac:dyDescent="0.45">
      <c r="A441" s="3" t="s">
        <v>12</v>
      </c>
      <c r="B441" s="3" t="s">
        <v>50</v>
      </c>
      <c r="C441" s="7" t="s">
        <v>51</v>
      </c>
      <c r="D441" s="7" t="s">
        <v>43</v>
      </c>
      <c r="E441" s="5" t="e">
        <f t="shared" ref="E441:J441" si="175">IF(ISERROR(E558/((E498+D498)/2)),#N/A,E558/((E498+D498)/2))</f>
        <v>#N/A</v>
      </c>
      <c r="F441" s="5">
        <f t="shared" si="175"/>
        <v>2.1440602963428212E-2</v>
      </c>
      <c r="G441" s="5">
        <f t="shared" si="175"/>
        <v>1.4320618976516899E-2</v>
      </c>
      <c r="H441" s="5">
        <f t="shared" si="175"/>
        <v>1.2009348816155346E-2</v>
      </c>
      <c r="I441" s="5">
        <f t="shared" si="175"/>
        <v>1.3246935648621042E-2</v>
      </c>
      <c r="J441" s="5">
        <f t="shared" si="175"/>
        <v>1.2973359261727904E-2</v>
      </c>
    </row>
    <row r="442" spans="1:10" x14ac:dyDescent="0.45">
      <c r="A442" s="3" t="s">
        <v>12</v>
      </c>
      <c r="B442" s="3" t="s">
        <v>52</v>
      </c>
      <c r="C442" s="7" t="s">
        <v>53</v>
      </c>
      <c r="D442" s="7" t="s">
        <v>43</v>
      </c>
      <c r="E442" s="5" t="e">
        <f t="shared" ref="E442:J442" si="176">IF(ISERROR(E522/((E499+D499)/2)),#N/A,E522/((E499+D499)/2))</f>
        <v>#N/A</v>
      </c>
      <c r="F442" s="5">
        <f t="shared" si="176"/>
        <v>18.244096225998675</v>
      </c>
      <c r="G442" s="5">
        <f t="shared" si="176"/>
        <v>15.067419253684541</v>
      </c>
      <c r="H442" s="5">
        <f t="shared" si="176"/>
        <v>16.728933034283884</v>
      </c>
      <c r="I442" s="5">
        <f t="shared" si="176"/>
        <v>28.891617725573944</v>
      </c>
      <c r="J442" s="5">
        <f t="shared" si="176"/>
        <v>54.790293040293044</v>
      </c>
    </row>
    <row r="443" spans="1:10" x14ac:dyDescent="0.45">
      <c r="A443" s="3" t="s">
        <v>12</v>
      </c>
      <c r="B443" s="3" t="s">
        <v>54</v>
      </c>
      <c r="C443" s="7" t="s">
        <v>55</v>
      </c>
      <c r="D443" s="7" t="s">
        <v>43</v>
      </c>
      <c r="E443" s="5" t="e">
        <f t="shared" ref="E443:J443" si="177">IF(ISERROR(360/E442),#N/A,360/E442)</f>
        <v>#N/A</v>
      </c>
      <c r="F443" s="5">
        <f t="shared" si="177"/>
        <v>19.732410722926549</v>
      </c>
      <c r="G443" s="5">
        <f t="shared" si="177"/>
        <v>23.892611862643079</v>
      </c>
      <c r="H443" s="5">
        <f t="shared" si="177"/>
        <v>21.519603148761753</v>
      </c>
      <c r="I443" s="5">
        <f t="shared" si="177"/>
        <v>12.460361459141811</v>
      </c>
      <c r="J443" s="5">
        <f t="shared" si="177"/>
        <v>6.5705069278467683</v>
      </c>
    </row>
    <row r="444" spans="1:10" x14ac:dyDescent="0.45">
      <c r="A444" s="3" t="s">
        <v>12</v>
      </c>
      <c r="B444" s="3" t="s">
        <v>56</v>
      </c>
      <c r="C444" s="7" t="s">
        <v>57</v>
      </c>
      <c r="D444" s="7" t="s">
        <v>43</v>
      </c>
      <c r="E444" s="5">
        <f t="shared" ref="E444:J444" si="178">IF(ISERROR((E497+E498)/E511),#N/A,(E497+E498)/E511)</f>
        <v>2.3307702945650672</v>
      </c>
      <c r="F444" s="5">
        <f t="shared" si="178"/>
        <v>1.8991957769832049</v>
      </c>
      <c r="G444" s="5">
        <f t="shared" si="178"/>
        <v>1.6314128857196946</v>
      </c>
      <c r="H444" s="5">
        <f t="shared" si="178"/>
        <v>1.6241154499803168</v>
      </c>
      <c r="I444" s="5">
        <f t="shared" si="178"/>
        <v>1.1411251057580256</v>
      </c>
      <c r="J444" s="5">
        <f t="shared" si="178"/>
        <v>1.2227194833519806</v>
      </c>
    </row>
    <row r="445" spans="1:10" x14ac:dyDescent="0.45">
      <c r="A445" s="3" t="s">
        <v>12</v>
      </c>
      <c r="B445" s="3" t="s">
        <v>58</v>
      </c>
      <c r="C445" s="7" t="s">
        <v>59</v>
      </c>
      <c r="D445" s="7" t="s">
        <v>60</v>
      </c>
      <c r="E445" s="5" t="e">
        <f t="shared" ref="E445:J445" si="179">IF(ISERROR(E458/E459),#N/A,E458/E459)</f>
        <v>#N/A</v>
      </c>
      <c r="F445" s="5">
        <f t="shared" si="179"/>
        <v>2.362495088083691</v>
      </c>
      <c r="G445" s="5">
        <f t="shared" si="179"/>
        <v>2.2103013992419354</v>
      </c>
      <c r="H445" s="5">
        <f t="shared" si="179"/>
        <v>2.0383965166598053</v>
      </c>
      <c r="I445" s="5">
        <f t="shared" si="179"/>
        <v>1.8943590434113662</v>
      </c>
      <c r="J445" s="5">
        <f t="shared" si="179"/>
        <v>1.8128828284721403</v>
      </c>
    </row>
    <row r="446" spans="1:10" x14ac:dyDescent="0.45">
      <c r="A446" s="3" t="s">
        <v>12</v>
      </c>
      <c r="B446" s="3" t="s">
        <v>61</v>
      </c>
      <c r="C446" s="7" t="s">
        <v>62</v>
      </c>
      <c r="D446" s="7" t="s">
        <v>60</v>
      </c>
      <c r="E446" s="5">
        <f t="shared" ref="E446:J446" si="180">IF((E504-E514-E515)&lt;=0,#N/A,IF(ISERROR(E504/(E504-E514-E515)),#N/A,E504/(E504-E514-E515)))</f>
        <v>2.5469214903976196</v>
      </c>
      <c r="F446" s="5">
        <f t="shared" si="180"/>
        <v>2.3507549933797223</v>
      </c>
      <c r="G446" s="5">
        <f t="shared" si="180"/>
        <v>2.1906786276134547</v>
      </c>
      <c r="H446" s="5">
        <f t="shared" si="180"/>
        <v>1.9977209137681053</v>
      </c>
      <c r="I446" s="5">
        <f t="shared" si="180"/>
        <v>1.9076606189729475</v>
      </c>
      <c r="J446" s="5">
        <f t="shared" si="180"/>
        <v>1.8021567548525528</v>
      </c>
    </row>
    <row r="447" spans="1:10" x14ac:dyDescent="0.45">
      <c r="A447" s="3" t="s">
        <v>12</v>
      </c>
      <c r="B447" s="3" t="s">
        <v>63</v>
      </c>
      <c r="C447" s="7" t="s">
        <v>64</v>
      </c>
      <c r="D447" s="7" t="s">
        <v>60</v>
      </c>
      <c r="E447" s="5" t="e">
        <f t="shared" ref="E447:J447" si="181">IF(ISERROR((E504+D504)/(E520-E515+D520-D515)),#N/A,IF(OR(OR(E504+D504&lt;=0,E520-E515&lt;=0),D520-D515&lt;=0),#N/A,((E504+D504)/2)/((E520-E515+D520-D515)/2)))</f>
        <v>#N/A</v>
      </c>
      <c r="F447" s="5">
        <f t="shared" si="181"/>
        <v>2.4399136354555653</v>
      </c>
      <c r="G447" s="5">
        <f t="shared" si="181"/>
        <v>2.2643470651152238</v>
      </c>
      <c r="H447" s="5">
        <f t="shared" si="181"/>
        <v>2.0839295534720268</v>
      </c>
      <c r="I447" s="5">
        <f t="shared" si="181"/>
        <v>1.9467853381082789</v>
      </c>
      <c r="J447" s="5">
        <f t="shared" si="181"/>
        <v>1.8484433521364281</v>
      </c>
    </row>
    <row r="448" spans="1:10" x14ac:dyDescent="0.45">
      <c r="A448" s="3" t="s">
        <v>12</v>
      </c>
      <c r="B448" s="3" t="s">
        <v>65</v>
      </c>
      <c r="C448" s="7" t="s">
        <v>66</v>
      </c>
      <c r="D448" s="7" t="s">
        <v>60</v>
      </c>
      <c r="E448" s="5">
        <f t="shared" ref="E448:J448" si="182">IF(ISERROR(E514/E504),#N/A,E514/E504)</f>
        <v>0.6073691302342098</v>
      </c>
      <c r="F448" s="5">
        <f t="shared" si="182"/>
        <v>0.57460475344464446</v>
      </c>
      <c r="G448" s="5">
        <f t="shared" si="182"/>
        <v>0.54352044731937288</v>
      </c>
      <c r="H448" s="5">
        <f t="shared" si="182"/>
        <v>0.499429578422044</v>
      </c>
      <c r="I448" s="5">
        <f t="shared" si="182"/>
        <v>0.47579774407756903</v>
      </c>
      <c r="J448" s="5">
        <f t="shared" si="182"/>
        <v>0.44510931287893596</v>
      </c>
    </row>
    <row r="449" spans="1:10" x14ac:dyDescent="0.45">
      <c r="A449" s="3" t="s">
        <v>12</v>
      </c>
      <c r="B449" s="3" t="s">
        <v>67</v>
      </c>
      <c r="C449" s="7" t="s">
        <v>68</v>
      </c>
      <c r="D449" s="7" t="s">
        <v>60</v>
      </c>
      <c r="E449" s="5">
        <f t="shared" ref="E449:J449" si="183">IF(ISERROR((E511+E512+E513)/E504),#N/A,(E511+E512+E513)/E504)</f>
        <v>0.60669208890481929</v>
      </c>
      <c r="F449" s="5">
        <f t="shared" si="183"/>
        <v>0.57401154656224629</v>
      </c>
      <c r="G449" s="5">
        <f t="shared" si="183"/>
        <v>0.54289003398750135</v>
      </c>
      <c r="H449" s="5">
        <f t="shared" si="183"/>
        <v>0.49837854632308676</v>
      </c>
      <c r="I449" s="5">
        <f t="shared" si="183"/>
        <v>0.47068609017051211</v>
      </c>
      <c r="J449" s="5">
        <f t="shared" si="183"/>
        <v>0.44052936738594156</v>
      </c>
    </row>
    <row r="450" spans="1:10" x14ac:dyDescent="0.45">
      <c r="A450" s="3" t="s">
        <v>12</v>
      </c>
      <c r="B450" s="3" t="s">
        <v>69</v>
      </c>
      <c r="C450" s="7" t="s">
        <v>70</v>
      </c>
      <c r="D450" s="7" t="s">
        <v>60</v>
      </c>
      <c r="E450" s="5">
        <f t="shared" ref="E450:J450" si="184">IF((E504-E514-E515)&lt;=0,#N/A,IF(ISERROR(E514/(E504-E514-E515)),#N/A,E514/(E504-E514-E515)))</f>
        <v>1.5469214903976196</v>
      </c>
      <c r="F450" s="5">
        <f t="shared" si="184"/>
        <v>1.3507549933797223</v>
      </c>
      <c r="G450" s="5">
        <f t="shared" si="184"/>
        <v>1.1906786276134549</v>
      </c>
      <c r="H450" s="5">
        <f t="shared" si="184"/>
        <v>0.99772091376810546</v>
      </c>
      <c r="I450" s="5">
        <f t="shared" si="184"/>
        <v>0.90766061897294736</v>
      </c>
      <c r="J450" s="5">
        <f t="shared" si="184"/>
        <v>0.80215675485255289</v>
      </c>
    </row>
    <row r="451" spans="1:10" x14ac:dyDescent="0.45">
      <c r="A451" s="3" t="s">
        <v>12</v>
      </c>
      <c r="B451" s="3" t="s">
        <v>71</v>
      </c>
      <c r="C451" s="7" t="s">
        <v>72</v>
      </c>
      <c r="D451" s="7" t="s">
        <v>60</v>
      </c>
      <c r="E451" s="5">
        <f t="shared" ref="E451:J451" si="185">IF((E504-E514-E515)&lt;=0,#N/A,IF(ISERROR((E511+E512+E513)/(E504-E514-E515)),#N/A,(E511+E512+E513)/(E504-E514-E515)))</f>
        <v>1.5451971192859075</v>
      </c>
      <c r="F451" s="5">
        <f t="shared" si="185"/>
        <v>1.3493605093388175</v>
      </c>
      <c r="G451" s="5">
        <f t="shared" si="185"/>
        <v>1.1892975946007613</v>
      </c>
      <c r="H451" s="5">
        <f t="shared" si="185"/>
        <v>0.99562124496297699</v>
      </c>
      <c r="I451" s="5">
        <f t="shared" si="185"/>
        <v>0.89790931811663566</v>
      </c>
      <c r="J451" s="5">
        <f t="shared" si="185"/>
        <v>0.79390297514549657</v>
      </c>
    </row>
    <row r="452" spans="1:10" x14ac:dyDescent="0.45">
      <c r="A452" s="3" t="s">
        <v>12</v>
      </c>
      <c r="B452" s="3" t="s">
        <v>73</v>
      </c>
      <c r="C452" s="7" t="s">
        <v>74</v>
      </c>
      <c r="D452" s="7" t="s">
        <v>60</v>
      </c>
      <c r="E452" s="5">
        <f t="shared" ref="E452:J452" si="186">IF(ISERROR(E515/E504),#N/A,E515/E504)</f>
        <v>0</v>
      </c>
      <c r="F452" s="5">
        <f t="shared" si="186"/>
        <v>0</v>
      </c>
      <c r="G452" s="5">
        <f t="shared" si="186"/>
        <v>0</v>
      </c>
      <c r="H452" s="5">
        <f t="shared" si="186"/>
        <v>0</v>
      </c>
      <c r="I452" s="5">
        <f t="shared" si="186"/>
        <v>0</v>
      </c>
      <c r="J452" s="5">
        <f t="shared" si="186"/>
        <v>0</v>
      </c>
    </row>
    <row r="453" spans="1:10" x14ac:dyDescent="0.45">
      <c r="A453" s="3" t="s">
        <v>12</v>
      </c>
      <c r="B453" s="3" t="s">
        <v>75</v>
      </c>
      <c r="C453" s="7" t="s">
        <v>76</v>
      </c>
      <c r="D453" s="7" t="s">
        <v>60</v>
      </c>
      <c r="E453" s="5">
        <f t="shared" ref="E453:J453" si="187">IF((E504-E514-E515)&lt;=0,#N/A,IF(ISERROR(E515/(E504-E514-E515)),#N/A,E515/(E504-E514-E515)))</f>
        <v>0</v>
      </c>
      <c r="F453" s="5">
        <f t="shared" si="187"/>
        <v>0</v>
      </c>
      <c r="G453" s="5">
        <f t="shared" si="187"/>
        <v>0</v>
      </c>
      <c r="H453" s="5">
        <f t="shared" si="187"/>
        <v>0</v>
      </c>
      <c r="I453" s="5">
        <f t="shared" si="187"/>
        <v>0</v>
      </c>
      <c r="J453" s="5">
        <f t="shared" si="187"/>
        <v>0</v>
      </c>
    </row>
    <row r="454" spans="1:10" x14ac:dyDescent="0.45">
      <c r="A454" s="3" t="s">
        <v>12</v>
      </c>
      <c r="B454" s="3" t="s">
        <v>77</v>
      </c>
      <c r="C454" s="7" t="s">
        <v>78</v>
      </c>
      <c r="D454" s="7" t="s">
        <v>79</v>
      </c>
      <c r="E454" s="5">
        <f t="shared" ref="E454:J454" si="188">IF(ISERROR(E527/E528),#N/A,E527/E528)</f>
        <v>20.439598610575068</v>
      </c>
      <c r="F454" s="5">
        <f t="shared" si="188"/>
        <v>30.0068669527897</v>
      </c>
      <c r="G454" s="5">
        <f t="shared" si="188"/>
        <v>40.795798729848556</v>
      </c>
      <c r="H454" s="5">
        <f t="shared" si="188"/>
        <v>44.959398496240603</v>
      </c>
      <c r="I454" s="5">
        <f t="shared" si="188"/>
        <v>36.68555145826349</v>
      </c>
      <c r="J454" s="5">
        <f t="shared" si="188"/>
        <v>53.001237113402063</v>
      </c>
    </row>
    <row r="455" spans="1:10" x14ac:dyDescent="0.45">
      <c r="A455" s="3" t="s">
        <v>12</v>
      </c>
      <c r="B455" s="3" t="s">
        <v>80</v>
      </c>
      <c r="C455" s="7" t="s">
        <v>81</v>
      </c>
      <c r="D455" s="7" t="s">
        <v>79</v>
      </c>
      <c r="E455" s="5">
        <f t="shared" ref="E455:J455" si="189">IF(ISERROR(E527/(E528+(E554/(1-(E532/E531))))),#N/A,E527/(E528+(E554/(1-(E532/E531)))))</f>
        <v>20.439598610575068</v>
      </c>
      <c r="F455" s="5">
        <f t="shared" si="189"/>
        <v>30.0068669527897</v>
      </c>
      <c r="G455" s="5">
        <f t="shared" si="189"/>
        <v>40.795798729848556</v>
      </c>
      <c r="H455" s="5">
        <f t="shared" si="189"/>
        <v>44.959398496240603</v>
      </c>
      <c r="I455" s="5">
        <f t="shared" si="189"/>
        <v>36.68555145826349</v>
      </c>
      <c r="J455" s="5">
        <f t="shared" si="189"/>
        <v>53.001237113402063</v>
      </c>
    </row>
    <row r="456" spans="1:10" x14ac:dyDescent="0.45">
      <c r="A456" s="3" t="s">
        <v>12</v>
      </c>
      <c r="B456" s="3" t="s">
        <v>82</v>
      </c>
      <c r="C456" s="7" t="s">
        <v>83</v>
      </c>
      <c r="D456" s="7" t="s">
        <v>79</v>
      </c>
      <c r="E456" s="5">
        <f t="shared" ref="E456:J456" si="190">IF(ISERROR((E563+E532)/E528),#N/A,(E563+E532)/E528)</f>
        <v>21.6720519700301</v>
      </c>
      <c r="F456" s="5">
        <f t="shared" si="190"/>
        <v>29.16602569264273</v>
      </c>
      <c r="G456" s="5">
        <f t="shared" si="190"/>
        <v>38.058411843163043</v>
      </c>
      <c r="H456" s="5">
        <f t="shared" si="190"/>
        <v>39.118484424158446</v>
      </c>
      <c r="I456" s="5">
        <f t="shared" si="190"/>
        <v>32.236392734692195</v>
      </c>
      <c r="J456" s="5">
        <f t="shared" si="190"/>
        <v>39.341641704231861</v>
      </c>
    </row>
    <row r="457" spans="1:10" x14ac:dyDescent="0.45">
      <c r="A457" s="3" t="s">
        <v>12</v>
      </c>
      <c r="B457" s="3" t="s">
        <v>84</v>
      </c>
      <c r="C457" s="7" t="s">
        <v>85</v>
      </c>
      <c r="D457" s="7" t="s">
        <v>79</v>
      </c>
      <c r="E457" s="5">
        <f t="shared" ref="E457:J457" si="191">IF(ISERROR((E563+E532)/(E528+(E554/(1-E561)))),#N/A,(E563+E532)/(E528+(E554/(1-E561))))</f>
        <v>21.6720519700301</v>
      </c>
      <c r="F457" s="5">
        <f t="shared" si="191"/>
        <v>29.16602569264273</v>
      </c>
      <c r="G457" s="5">
        <f t="shared" si="191"/>
        <v>38.058411843163043</v>
      </c>
      <c r="H457" s="5">
        <f t="shared" si="191"/>
        <v>39.118484424158446</v>
      </c>
      <c r="I457" s="5">
        <f t="shared" si="191"/>
        <v>32.236392734692195</v>
      </c>
      <c r="J457" s="5">
        <f t="shared" si="191"/>
        <v>39.341641704231861</v>
      </c>
    </row>
    <row r="458" spans="1:10" x14ac:dyDescent="0.45">
      <c r="A458" s="3" t="s">
        <v>12</v>
      </c>
      <c r="B458" s="3" t="s">
        <v>86</v>
      </c>
      <c r="C458" s="7" t="s">
        <v>87</v>
      </c>
      <c r="D458" s="7" t="s">
        <v>88</v>
      </c>
      <c r="E458" s="5" t="e">
        <f t="shared" ref="E458:J458" si="192">IF(ISERROR((E537-E554)/(E520-E515+D520-D515)),#N/A,IF((E520-E515+D520-D515)&lt;=0,#N/A,(E537-E554)/((E520-E515+D520-D515)/2)))</f>
        <v>#N/A</v>
      </c>
      <c r="F458" s="5">
        <f t="shared" si="192"/>
        <v>0.47078665498747563</v>
      </c>
      <c r="G458" s="5">
        <f t="shared" si="192"/>
        <v>0.47151330502706384</v>
      </c>
      <c r="H458" s="5">
        <f t="shared" si="192"/>
        <v>0.38823923919895914</v>
      </c>
      <c r="I458" s="5">
        <f t="shared" si="192"/>
        <v>0.37133347377290921</v>
      </c>
      <c r="J458" s="5">
        <f t="shared" si="192"/>
        <v>0.33280824111537433</v>
      </c>
    </row>
    <row r="459" spans="1:10" x14ac:dyDescent="0.45">
      <c r="A459" s="3" t="s">
        <v>12</v>
      </c>
      <c r="B459" s="3" t="s">
        <v>89</v>
      </c>
      <c r="C459" s="7" t="s">
        <v>90</v>
      </c>
      <c r="D459" s="7" t="s">
        <v>88</v>
      </c>
      <c r="E459" s="5" t="e">
        <f t="shared" ref="E459:J459" si="193">IF(ISERROR((E537+((1-E561)*E528)+E533)/(E504+D504)),#N/A,(E537+((1-E561)*E528)+E533)/((E504+D504)/2))</f>
        <v>#N/A</v>
      </c>
      <c r="F459" s="5">
        <f t="shared" si="193"/>
        <v>0.19927518891450838</v>
      </c>
      <c r="G459" s="5">
        <f t="shared" si="193"/>
        <v>0.21332534340736439</v>
      </c>
      <c r="H459" s="5">
        <f t="shared" si="193"/>
        <v>0.19046306056053455</v>
      </c>
      <c r="I459" s="5">
        <f t="shared" si="193"/>
        <v>0.19602064089403612</v>
      </c>
      <c r="J459" s="5">
        <f t="shared" si="193"/>
        <v>0.18357956503777917</v>
      </c>
    </row>
    <row r="460" spans="1:10" x14ac:dyDescent="0.45">
      <c r="A460" s="3" t="s">
        <v>12</v>
      </c>
      <c r="B460" s="3" t="s">
        <v>91</v>
      </c>
      <c r="C460" s="7" t="s">
        <v>92</v>
      </c>
      <c r="D460" s="7" t="s">
        <v>88</v>
      </c>
      <c r="E460" s="5" t="e">
        <f t="shared" ref="E460:J460" si="194">IF(ISERROR((E534-E554)/(E520-E515+D520-D515)),#N/A,IF((E520-E515+D520-D515)&lt;=0,#N/A,(E534-E554)/((E520-E515+D520-D515)/2)))</f>
        <v>#N/A</v>
      </c>
      <c r="F460" s="5">
        <f t="shared" si="194"/>
        <v>0.47078665498747563</v>
      </c>
      <c r="G460" s="5">
        <f t="shared" si="194"/>
        <v>0.47151330502706384</v>
      </c>
      <c r="H460" s="5">
        <f t="shared" si="194"/>
        <v>0.38823923919895914</v>
      </c>
      <c r="I460" s="5">
        <f t="shared" si="194"/>
        <v>0.37133347377290921</v>
      </c>
      <c r="J460" s="5">
        <f t="shared" si="194"/>
        <v>0.33280824111537433</v>
      </c>
    </row>
    <row r="461" spans="1:10" x14ac:dyDescent="0.45">
      <c r="A461" s="3" t="s">
        <v>12</v>
      </c>
      <c r="B461" s="3" t="s">
        <v>93</v>
      </c>
      <c r="C461" s="7" t="s">
        <v>94</v>
      </c>
      <c r="D461" s="7" t="s">
        <v>88</v>
      </c>
      <c r="E461" s="5" t="e">
        <f t="shared" ref="E461:J461" si="195">IF(ISERROR((E534+((1-E561)*E528)+E533)/(E504+D504)),#N/A,(E534+((1-E561)*E528)+E533)/((E504+D504)/2))</f>
        <v>#N/A</v>
      </c>
      <c r="F461" s="5">
        <f t="shared" si="195"/>
        <v>0.19927518891450838</v>
      </c>
      <c r="G461" s="5">
        <f t="shared" si="195"/>
        <v>0.21332534340736439</v>
      </c>
      <c r="H461" s="5">
        <f t="shared" si="195"/>
        <v>0.19046306056053455</v>
      </c>
      <c r="I461" s="5">
        <f t="shared" si="195"/>
        <v>0.19602064089403612</v>
      </c>
      <c r="J461" s="5">
        <f t="shared" si="195"/>
        <v>0.18357956503777917</v>
      </c>
    </row>
    <row r="462" spans="1:10" x14ac:dyDescent="0.45">
      <c r="A462" s="3" t="s">
        <v>12</v>
      </c>
      <c r="B462" s="3" t="s">
        <v>95</v>
      </c>
      <c r="C462" s="7" t="s">
        <v>96</v>
      </c>
      <c r="D462" s="7" t="s">
        <v>88</v>
      </c>
      <c r="E462" s="5">
        <f t="shared" ref="E462:J462" si="196">IF(ISERROR((E537-E554)/E521),#N/A,(E537-E554)/E521)</f>
        <v>0.30962486452470023</v>
      </c>
      <c r="F462" s="5">
        <f t="shared" si="196"/>
        <v>0.36451739564989766</v>
      </c>
      <c r="G462" s="5">
        <f t="shared" si="196"/>
        <v>0.36686336813436221</v>
      </c>
      <c r="H462" s="5">
        <f t="shared" si="196"/>
        <v>0.34146237878394642</v>
      </c>
      <c r="I462" s="5">
        <f t="shared" si="196"/>
        <v>0.35955972944084985</v>
      </c>
      <c r="J462" s="5">
        <f t="shared" si="196"/>
        <v>0.36146015248967073</v>
      </c>
    </row>
    <row r="463" spans="1:10" x14ac:dyDescent="0.45">
      <c r="A463" s="3" t="s">
        <v>12</v>
      </c>
      <c r="B463" s="3" t="s">
        <v>97</v>
      </c>
      <c r="C463" s="7" t="s">
        <v>98</v>
      </c>
      <c r="D463" s="7" t="s">
        <v>88</v>
      </c>
      <c r="E463" s="5">
        <f t="shared" ref="E463:J463" si="197">IF(ISERROR(E537/E521),#N/A,E537/E521)</f>
        <v>0.30962486452470023</v>
      </c>
      <c r="F463" s="5">
        <f t="shared" si="197"/>
        <v>0.36451739564989766</v>
      </c>
      <c r="G463" s="5">
        <f t="shared" si="197"/>
        <v>0.36686336813436221</v>
      </c>
      <c r="H463" s="5">
        <f t="shared" si="197"/>
        <v>0.34146237878394642</v>
      </c>
      <c r="I463" s="5">
        <f t="shared" si="197"/>
        <v>0.35955972944084985</v>
      </c>
      <c r="J463" s="5">
        <f t="shared" si="197"/>
        <v>0.36146015248967073</v>
      </c>
    </row>
    <row r="464" spans="1:10" x14ac:dyDescent="0.45">
      <c r="A464" s="3" t="s">
        <v>12</v>
      </c>
      <c r="B464" s="3" t="s">
        <v>99</v>
      </c>
      <c r="C464" s="7" t="s">
        <v>100</v>
      </c>
      <c r="D464" s="7" t="s">
        <v>88</v>
      </c>
      <c r="E464" s="5">
        <f t="shared" ref="E464:J464" si="198">IF(ISERROR((E537+((1-E561)*E528)+E533)/E521),#N/A,(E537+((1-E561)*E528)+E533)/E521)</f>
        <v>0.32475115655244546</v>
      </c>
      <c r="F464" s="5">
        <f t="shared" si="198"/>
        <v>0.37646256641674336</v>
      </c>
      <c r="G464" s="5">
        <f t="shared" si="198"/>
        <v>0.37583380765095453</v>
      </c>
      <c r="H464" s="5">
        <f t="shared" si="198"/>
        <v>0.34908985407449261</v>
      </c>
      <c r="I464" s="5">
        <f t="shared" si="198"/>
        <v>0.36951052752338354</v>
      </c>
      <c r="J464" s="5">
        <f t="shared" si="198"/>
        <v>0.36855035826824217</v>
      </c>
    </row>
    <row r="465" spans="1:10" x14ac:dyDescent="0.45">
      <c r="A465" s="3" t="s">
        <v>12</v>
      </c>
      <c r="B465" s="3" t="s">
        <v>101</v>
      </c>
      <c r="C465" s="7" t="s">
        <v>102</v>
      </c>
      <c r="D465" s="7" t="s">
        <v>103</v>
      </c>
      <c r="E465" s="5" t="e">
        <f t="shared" ref="E465:J465" si="199">IF(ISERROR(E521/((E504+D504)/2)),#N/A,E521/((E504+D504)/2))</f>
        <v>#N/A</v>
      </c>
      <c r="F465" s="5">
        <f t="shared" si="199"/>
        <v>0.52933599962210076</v>
      </c>
      <c r="G465" s="5">
        <f t="shared" si="199"/>
        <v>0.56760551888797761</v>
      </c>
      <c r="H465" s="5">
        <f t="shared" si="199"/>
        <v>0.54559895779695577</v>
      </c>
      <c r="I465" s="5">
        <f t="shared" si="199"/>
        <v>0.53048729682439544</v>
      </c>
      <c r="J465" s="5">
        <f t="shared" si="199"/>
        <v>0.49811256703260176</v>
      </c>
    </row>
    <row r="466" spans="1:10" x14ac:dyDescent="0.45">
      <c r="A466" s="3" t="s">
        <v>12</v>
      </c>
      <c r="B466" s="3" t="s">
        <v>104</v>
      </c>
      <c r="C466" s="7" t="s">
        <v>105</v>
      </c>
      <c r="D466" s="7" t="s">
        <v>106</v>
      </c>
      <c r="E466" s="5">
        <f t="shared" ref="E466:J466" si="200">IF(ISERROR(E522/E521),#N/A,E522/E521)</f>
        <v>0.23618501555780863</v>
      </c>
      <c r="F466" s="5">
        <f t="shared" si="200"/>
        <v>0.24589500737708819</v>
      </c>
      <c r="G466" s="5">
        <f t="shared" si="200"/>
        <v>0.24234629545569172</v>
      </c>
      <c r="H466" s="5">
        <f t="shared" si="200"/>
        <v>0.24637708515206569</v>
      </c>
      <c r="I466" s="5">
        <f t="shared" si="200"/>
        <v>0.22076353815650981</v>
      </c>
      <c r="J466" s="5">
        <f t="shared" si="200"/>
        <v>0.21237452258238559</v>
      </c>
    </row>
    <row r="467" spans="1:10" x14ac:dyDescent="0.45">
      <c r="A467" s="3" t="s">
        <v>12</v>
      </c>
      <c r="B467" s="3" t="s">
        <v>107</v>
      </c>
      <c r="C467" s="7" t="s">
        <v>108</v>
      </c>
      <c r="D467" s="7" t="s">
        <v>106</v>
      </c>
      <c r="E467" s="5">
        <f t="shared" ref="E467:J467" si="201">IF(ISERROR(E524/E521),#N/A,E524/E521)</f>
        <v>0.30750620564276476</v>
      </c>
      <c r="F467" s="5">
        <f t="shared" si="201"/>
        <v>0.27330921898053401</v>
      </c>
      <c r="G467" s="5">
        <f t="shared" si="201"/>
        <v>0.26282846623291473</v>
      </c>
      <c r="H467" s="5">
        <f t="shared" si="201"/>
        <v>0.26666352075124461</v>
      </c>
      <c r="I467" s="5">
        <f t="shared" si="201"/>
        <v>0.25120144254697663</v>
      </c>
      <c r="J467" s="5">
        <f t="shared" si="201"/>
        <v>0.23201786145305334</v>
      </c>
    </row>
    <row r="468" spans="1:10" x14ac:dyDescent="0.45">
      <c r="A468" s="3" t="s">
        <v>12</v>
      </c>
      <c r="B468" s="3" t="s">
        <v>109</v>
      </c>
      <c r="C468" s="7" t="s">
        <v>110</v>
      </c>
      <c r="D468" s="7" t="s">
        <v>106</v>
      </c>
      <c r="E468" s="5">
        <f t="shared" ref="E468:J468" si="202">IF(ISERROR(E526/E521),#N/A,E526/E521)</f>
        <v>8.6004964514211801E-2</v>
      </c>
      <c r="F468" s="5">
        <f t="shared" si="202"/>
        <v>6.4846984912664801E-2</v>
      </c>
      <c r="G468" s="5">
        <f t="shared" si="202"/>
        <v>7.3636959701417259E-2</v>
      </c>
      <c r="H468" s="5">
        <f t="shared" si="202"/>
        <v>6.3704787296793519E-2</v>
      </c>
      <c r="I468" s="5">
        <f t="shared" si="202"/>
        <v>8.15920235637764E-2</v>
      </c>
      <c r="J468" s="5">
        <f t="shared" si="202"/>
        <v>9.9388053555962572E-2</v>
      </c>
    </row>
    <row r="469" spans="1:10" x14ac:dyDescent="0.45">
      <c r="A469" s="3" t="s">
        <v>12</v>
      </c>
      <c r="B469" s="3" t="s">
        <v>111</v>
      </c>
      <c r="C469" s="7" t="s">
        <v>112</v>
      </c>
      <c r="D469" s="7" t="s">
        <v>106</v>
      </c>
      <c r="E469" s="5">
        <f t="shared" ref="E469:J469" si="203">IF(ISERROR(E528/E521),#N/A,E528/E521)</f>
        <v>1.8116980736286405E-2</v>
      </c>
      <c r="F469" s="5">
        <f t="shared" si="203"/>
        <v>1.3861786683165961E-2</v>
      </c>
      <c r="G469" s="5">
        <f t="shared" si="203"/>
        <v>1.0324305240328844E-2</v>
      </c>
      <c r="H469" s="5">
        <f t="shared" si="203"/>
        <v>9.4141519005261545E-3</v>
      </c>
      <c r="I469" s="5">
        <f t="shared" si="203"/>
        <v>1.216945031453725E-2</v>
      </c>
      <c r="J469" s="5">
        <f t="shared" si="203"/>
        <v>8.6077153526146165E-3</v>
      </c>
    </row>
    <row r="470" spans="1:10" x14ac:dyDescent="0.45">
      <c r="A470" s="3" t="s">
        <v>12</v>
      </c>
      <c r="B470" s="3" t="s">
        <v>113</v>
      </c>
      <c r="C470" s="7" t="s">
        <v>114</v>
      </c>
      <c r="D470" s="7" t="s">
        <v>106</v>
      </c>
      <c r="E470" s="5">
        <f t="shared" ref="E470:J470" si="204">IF(ISERROR(E532/E521),#N/A,E532/E521)</f>
        <v>6.1217354822920671E-2</v>
      </c>
      <c r="F470" s="5">
        <f t="shared" si="204"/>
        <v>5.8487220979486935E-2</v>
      </c>
      <c r="G470" s="5">
        <f t="shared" si="204"/>
        <v>5.5368941342613609E-2</v>
      </c>
      <c r="H470" s="5">
        <f t="shared" si="204"/>
        <v>7.9984899605974089E-2</v>
      </c>
      <c r="I470" s="5">
        <f t="shared" si="204"/>
        <v>8.0168242752588506E-2</v>
      </c>
      <c r="J470" s="5">
        <f t="shared" si="204"/>
        <v>7.7362950973293015E-2</v>
      </c>
    </row>
    <row r="471" spans="1:10" x14ac:dyDescent="0.45">
      <c r="A471" s="3" t="s">
        <v>12</v>
      </c>
      <c r="B471" s="3" t="s">
        <v>115</v>
      </c>
      <c r="C471" s="7" t="s">
        <v>116</v>
      </c>
      <c r="D471" s="7" t="s">
        <v>106</v>
      </c>
      <c r="E471" s="5">
        <f t="shared" ref="E471:J471" si="205">IF(ISERROR((E535+E536)/E521),#N/A,(E535+E536)/E521)</f>
        <v>0</v>
      </c>
      <c r="F471" s="5">
        <f t="shared" si="205"/>
        <v>0</v>
      </c>
      <c r="G471" s="5">
        <f t="shared" si="205"/>
        <v>0</v>
      </c>
      <c r="H471" s="5">
        <f t="shared" si="205"/>
        <v>0</v>
      </c>
      <c r="I471" s="5">
        <f t="shared" si="205"/>
        <v>0</v>
      </c>
      <c r="J471" s="5">
        <f t="shared" si="205"/>
        <v>0</v>
      </c>
    </row>
    <row r="472" spans="1:10" x14ac:dyDescent="0.45">
      <c r="A472" s="3" t="s">
        <v>12</v>
      </c>
      <c r="B472" s="3" t="s">
        <v>117</v>
      </c>
      <c r="C472" s="7" t="s">
        <v>118</v>
      </c>
      <c r="D472" s="7" t="s">
        <v>106</v>
      </c>
      <c r="E472" s="5">
        <f t="shared" ref="E472:J472" si="206">IF(ISERROR(E559/E521),#N/A,E559/E521)</f>
        <v>1.1187637660385275E-2</v>
      </c>
      <c r="F472" s="5">
        <f t="shared" si="206"/>
        <v>8.9238970063300182E-3</v>
      </c>
      <c r="G472" s="5">
        <f t="shared" si="206"/>
        <v>7.5654410652141024E-3</v>
      </c>
      <c r="H472" s="5">
        <f t="shared" si="206"/>
        <v>4.2658613123186181E-3</v>
      </c>
      <c r="I472" s="5">
        <f t="shared" si="206"/>
        <v>6.935322002920994E-3</v>
      </c>
      <c r="J472" s="5">
        <f t="shared" si="206"/>
        <v>7.4541040166971927E-3</v>
      </c>
    </row>
    <row r="473" spans="1:10" x14ac:dyDescent="0.45">
      <c r="A473" s="3" t="s">
        <v>12</v>
      </c>
      <c r="B473" s="3" t="s">
        <v>119</v>
      </c>
      <c r="C473" s="7" t="s">
        <v>120</v>
      </c>
      <c r="D473" s="7" t="s">
        <v>106</v>
      </c>
      <c r="E473" s="5">
        <f t="shared" ref="E473:J473" si="207">IF(ISERROR(E560/E521),#N/A,E560/E521)</f>
        <v>0.1347341187987274</v>
      </c>
      <c r="F473" s="5">
        <f t="shared" si="207"/>
        <v>0.12324496692208843</v>
      </c>
      <c r="G473" s="5">
        <f t="shared" si="207"/>
        <v>0.12362939426035205</v>
      </c>
      <c r="H473" s="5">
        <f t="shared" si="207"/>
        <v>0.12832975485454073</v>
      </c>
      <c r="I473" s="5">
        <f t="shared" si="207"/>
        <v>0.12038903076835208</v>
      </c>
      <c r="J473" s="5">
        <f t="shared" si="207"/>
        <v>0.11531853871164686</v>
      </c>
    </row>
    <row r="474" spans="1:10" x14ac:dyDescent="0.45">
      <c r="A474" s="3" t="s">
        <v>12</v>
      </c>
      <c r="B474" s="3" t="s">
        <v>121</v>
      </c>
      <c r="C474" s="7" t="s">
        <v>122</v>
      </c>
      <c r="D474" s="7" t="s">
        <v>123</v>
      </c>
      <c r="E474" s="5">
        <f t="shared" ref="E474:J474" si="208">IF(ISERROR(E557/E540),#N/A,E557/E540)</f>
        <v>34.967353951890033</v>
      </c>
      <c r="F474" s="5">
        <f t="shared" si="208"/>
        <v>33.362068965517238</v>
      </c>
      <c r="G474" s="5">
        <f t="shared" si="208"/>
        <v>26.477319587628866</v>
      </c>
      <c r="H474" s="5">
        <f t="shared" si="208"/>
        <v>35.034979423868315</v>
      </c>
      <c r="I474" s="5">
        <f t="shared" si="208"/>
        <v>37.68549747048904</v>
      </c>
      <c r="J474" s="5">
        <f t="shared" si="208"/>
        <v>36.307299270072996</v>
      </c>
    </row>
    <row r="475" spans="1:10" x14ac:dyDescent="0.45">
      <c r="A475" s="3" t="s">
        <v>12</v>
      </c>
      <c r="B475" s="3" t="s">
        <v>124</v>
      </c>
      <c r="C475" s="7" t="s">
        <v>125</v>
      </c>
      <c r="D475" s="7" t="s">
        <v>123</v>
      </c>
      <c r="E475" s="5">
        <f t="shared" ref="E475:J475" si="209">IF(ISERROR(E557/E539),#N/A,E557/E539)</f>
        <v>34.967353951890033</v>
      </c>
      <c r="F475" s="5">
        <f t="shared" si="209"/>
        <v>33.362068965517238</v>
      </c>
      <c r="G475" s="5">
        <f t="shared" si="209"/>
        <v>26.477319587628866</v>
      </c>
      <c r="H475" s="5">
        <f t="shared" si="209"/>
        <v>35.034979423868315</v>
      </c>
      <c r="I475" s="5">
        <f t="shared" si="209"/>
        <v>37.68549747048904</v>
      </c>
      <c r="J475" s="5">
        <f t="shared" si="209"/>
        <v>36.307299270072996</v>
      </c>
    </row>
    <row r="476" spans="1:10" x14ac:dyDescent="0.45">
      <c r="A476" s="3" t="s">
        <v>12</v>
      </c>
      <c r="B476" s="3" t="s">
        <v>126</v>
      </c>
      <c r="C476" s="7" t="s">
        <v>127</v>
      </c>
      <c r="D476" s="7" t="s">
        <v>123</v>
      </c>
      <c r="E476" s="5">
        <f t="shared" ref="E476:J476" si="210">IF(ISERROR(E557/(E562/E543)),#N/A,E557/(E562/E543))</f>
        <v>25.524698805109189</v>
      </c>
      <c r="F476" s="5">
        <f t="shared" si="210"/>
        <v>26.641677091477717</v>
      </c>
      <c r="G476" s="5">
        <f t="shared" si="210"/>
        <v>21.622931206828774</v>
      </c>
      <c r="H476" s="5">
        <f t="shared" si="210"/>
        <v>28.951849010070564</v>
      </c>
      <c r="I476" s="5">
        <f t="shared" si="210"/>
        <v>28.016376910618483</v>
      </c>
      <c r="J476" s="5">
        <f t="shared" si="210"/>
        <v>27.153306575990367</v>
      </c>
    </row>
    <row r="477" spans="1:10" x14ac:dyDescent="0.45">
      <c r="A477" s="3" t="s">
        <v>12</v>
      </c>
      <c r="B477" s="3" t="s">
        <v>128</v>
      </c>
      <c r="C477" s="7" t="s">
        <v>129</v>
      </c>
      <c r="D477" s="7" t="s">
        <v>123</v>
      </c>
      <c r="E477" s="5" t="e">
        <f t="shared" ref="E477:J477" si="211">IF(ISERROR(E557/(E564/E543)),#N/A,E557/(E564/E543))</f>
        <v>#N/A</v>
      </c>
      <c r="F477" s="5">
        <f t="shared" si="211"/>
        <v>35.275336430799875</v>
      </c>
      <c r="G477" s="5">
        <f t="shared" si="211"/>
        <v>27.189918900758553</v>
      </c>
      <c r="H477" s="5">
        <f t="shared" si="211"/>
        <v>42.225561118945045</v>
      </c>
      <c r="I477" s="5">
        <f t="shared" si="211"/>
        <v>57.165808886150529</v>
      </c>
      <c r="J477" s="5">
        <f t="shared" si="211"/>
        <v>62.372942174472662</v>
      </c>
    </row>
    <row r="478" spans="1:10" x14ac:dyDescent="0.45">
      <c r="A478" s="3" t="s">
        <v>12</v>
      </c>
      <c r="B478" s="3" t="s">
        <v>130</v>
      </c>
      <c r="C478" s="7" t="s">
        <v>131</v>
      </c>
      <c r="D478" s="7" t="s">
        <v>123</v>
      </c>
      <c r="E478" s="5">
        <f t="shared" ref="E478:J478" si="212">IF(ISERROR(E557/(E521/E543)),#N/A,E557/(E521/E543))</f>
        <v>10.829011642135439</v>
      </c>
      <c r="F478" s="5">
        <f t="shared" si="212"/>
        <v>12.163166317643139</v>
      </c>
      <c r="G478" s="5">
        <f t="shared" si="212"/>
        <v>9.7099797246179449</v>
      </c>
      <c r="H478" s="5">
        <f t="shared" si="212"/>
        <v>11.965461812519171</v>
      </c>
      <c r="I478" s="5">
        <f t="shared" si="212"/>
        <v>13.549520034921384</v>
      </c>
      <c r="J478" s="5">
        <f t="shared" si="212"/>
        <v>13.123654818190854</v>
      </c>
    </row>
    <row r="479" spans="1:10" x14ac:dyDescent="0.45">
      <c r="A479" s="3" t="s">
        <v>12</v>
      </c>
      <c r="B479" s="3" t="s">
        <v>132</v>
      </c>
      <c r="C479" s="7" t="s">
        <v>133</v>
      </c>
      <c r="D479" s="7" t="s">
        <v>123</v>
      </c>
      <c r="E479" s="5">
        <f t="shared" ref="E479:J479" si="213">IF(ISERROR(E557/(E527/E543)),#N/A,E557/(E527/E543))</f>
        <v>29.243586548084366</v>
      </c>
      <c r="F479" s="5">
        <f t="shared" si="213"/>
        <v>29.241980376451743</v>
      </c>
      <c r="G479" s="5">
        <f t="shared" si="213"/>
        <v>23.053774802715871</v>
      </c>
      <c r="H479" s="5">
        <f t="shared" si="213"/>
        <v>28.270127767743663</v>
      </c>
      <c r="I479" s="5">
        <f t="shared" si="213"/>
        <v>30.349944258130545</v>
      </c>
      <c r="J479" s="5">
        <f t="shared" si="213"/>
        <v>28.766094002863188</v>
      </c>
    </row>
    <row r="480" spans="1:10" x14ac:dyDescent="0.45">
      <c r="A480" s="3" t="s">
        <v>12</v>
      </c>
      <c r="B480" s="3" t="s">
        <v>134</v>
      </c>
      <c r="C480" s="7" t="s">
        <v>135</v>
      </c>
      <c r="D480" s="7" t="s">
        <v>123</v>
      </c>
      <c r="E480" s="5">
        <f t="shared" ref="E480:J480" si="214">IF(ISERROR(E557/E552),#N/A,E557/E552)</f>
        <v>102.26633165829145</v>
      </c>
      <c r="F480" s="5">
        <f t="shared" si="214"/>
        <v>123.6986301369863</v>
      </c>
      <c r="G480" s="5">
        <f t="shared" si="214"/>
        <v>106.12809917355372</v>
      </c>
      <c r="H480" s="5">
        <f t="shared" si="214"/>
        <v>128.02255639097746</v>
      </c>
      <c r="I480" s="5">
        <f t="shared" si="214"/>
        <v>152.54266211604093</v>
      </c>
      <c r="J480" s="5">
        <f t="shared" si="214"/>
        <v>153.52160493827159</v>
      </c>
    </row>
    <row r="481" spans="1:10" x14ac:dyDescent="0.45">
      <c r="A481" s="3" t="s">
        <v>12</v>
      </c>
      <c r="B481" s="3" t="s">
        <v>136</v>
      </c>
      <c r="C481" s="7" t="s">
        <v>137</v>
      </c>
      <c r="D481" s="7" t="s">
        <v>123</v>
      </c>
      <c r="E481" s="5">
        <f t="shared" ref="E481:J481" si="215">IF(ISERROR((E557*E545)/(E520-E515)),#N/A,(E557*E545)/(E520-E515))</f>
        <v>13.023855575466595</v>
      </c>
      <c r="F481" s="5">
        <f t="shared" si="215"/>
        <v>14.345558075330308</v>
      </c>
      <c r="G481" s="5">
        <f t="shared" si="215"/>
        <v>11.510484562452714</v>
      </c>
      <c r="H481" s="5">
        <f t="shared" si="215"/>
        <v>12.272604316686307</v>
      </c>
      <c r="I481" s="5">
        <f t="shared" si="215"/>
        <v>12.37583219419168</v>
      </c>
      <c r="J481" s="5">
        <f t="shared" si="215"/>
        <v>10.765566279161172</v>
      </c>
    </row>
    <row r="482" spans="1:10" x14ac:dyDescent="0.45">
      <c r="A482" s="3" t="s">
        <v>12</v>
      </c>
      <c r="B482" s="3" t="s">
        <v>138</v>
      </c>
      <c r="C482" s="7" t="s">
        <v>139</v>
      </c>
      <c r="D482" s="7" t="s">
        <v>123</v>
      </c>
      <c r="E482" s="5">
        <f t="shared" ref="E482:J482" si="216">IF(ISERROR(((E557*E545)+E504-E520)/E504),#N/A,((E557*E545)+E504-E520)/E504)</f>
        <v>5.7209368725336942</v>
      </c>
      <c r="F482" s="5">
        <f t="shared" si="216"/>
        <v>6.6771369678739516</v>
      </c>
      <c r="G482" s="5">
        <f t="shared" si="216"/>
        <v>5.797821291525052</v>
      </c>
      <c r="H482" s="5">
        <f t="shared" si="216"/>
        <v>6.6427322950851515</v>
      </c>
      <c r="I482" s="5">
        <f t="shared" si="216"/>
        <v>6.9632368991902966</v>
      </c>
      <c r="J482" s="5">
        <f t="shared" si="216"/>
        <v>6.4188217827700358</v>
      </c>
    </row>
    <row r="483" spans="1:10" x14ac:dyDescent="0.45">
      <c r="A483" s="3" t="s">
        <v>12</v>
      </c>
      <c r="B483" s="3" t="s">
        <v>140</v>
      </c>
      <c r="C483" s="7" t="s">
        <v>141</v>
      </c>
      <c r="D483" s="7" t="s">
        <v>142</v>
      </c>
      <c r="E483" s="5" t="e">
        <f t="shared" ref="E483:J483" si="217">IF(ISERROR(((E557+E552)/D557)-1),#N/A,((E557+E552)/D557)-1)</f>
        <v>#N/A</v>
      </c>
      <c r="F483" s="5">
        <f t="shared" si="217"/>
        <v>0.34189966095032176</v>
      </c>
      <c r="G483" s="5">
        <f t="shared" si="217"/>
        <v>-4.3004798818752188E-2</v>
      </c>
      <c r="H483" s="5">
        <f t="shared" si="217"/>
        <v>0.33629248919518773</v>
      </c>
      <c r="I483" s="5">
        <f t="shared" si="217"/>
        <v>0.32107828742585287</v>
      </c>
      <c r="J483" s="5">
        <f t="shared" si="217"/>
        <v>0.12014766752433159</v>
      </c>
    </row>
    <row r="484" spans="1:10" x14ac:dyDescent="0.45">
      <c r="A484" s="7" t="s">
        <v>30</v>
      </c>
      <c r="B484" s="7" t="s">
        <v>31</v>
      </c>
      <c r="C484" s="7" t="s">
        <v>32</v>
      </c>
      <c r="D484" s="7" t="s">
        <v>33</v>
      </c>
      <c r="E484" s="7" t="s">
        <v>33</v>
      </c>
      <c r="F484" s="7" t="s">
        <v>33</v>
      </c>
      <c r="G484" s="7" t="s">
        <v>33</v>
      </c>
      <c r="H484" s="7" t="s">
        <v>33</v>
      </c>
      <c r="I484" s="7" t="s">
        <v>33</v>
      </c>
      <c r="J484" s="7" t="s">
        <v>33</v>
      </c>
    </row>
    <row r="485" spans="1:10" x14ac:dyDescent="0.45">
      <c r="A485" s="3" t="s">
        <v>12</v>
      </c>
      <c r="B485" s="3" t="s">
        <v>143</v>
      </c>
      <c r="C485" s="7" t="s">
        <v>144</v>
      </c>
      <c r="D485" s="7" t="s">
        <v>12</v>
      </c>
      <c r="E485" s="5" t="e">
        <v>#N/A</v>
      </c>
      <c r="F485" s="5" t="e">
        <v>#N/A</v>
      </c>
      <c r="G485" s="5" t="e">
        <v>#N/A</v>
      </c>
      <c r="H485" s="5" t="e">
        <v>#N/A</v>
      </c>
      <c r="I485" s="5" t="e">
        <v>#N/A</v>
      </c>
      <c r="J485" s="5" t="e">
        <v>#N/A</v>
      </c>
    </row>
    <row r="486" spans="1:10" x14ac:dyDescent="0.45">
      <c r="A486" s="3" t="s">
        <v>12</v>
      </c>
      <c r="B486" s="3" t="s">
        <v>145</v>
      </c>
      <c r="C486" s="7" t="s">
        <v>146</v>
      </c>
      <c r="D486" s="7" t="s">
        <v>12</v>
      </c>
      <c r="E486" s="5" t="e">
        <v>#N/A</v>
      </c>
      <c r="F486" s="5" t="e">
        <v>#N/A</v>
      </c>
      <c r="G486" s="5" t="e">
        <v>#N/A</v>
      </c>
      <c r="H486" s="5" t="e">
        <v>#N/A</v>
      </c>
      <c r="I486" s="5" t="e">
        <v>#N/A</v>
      </c>
      <c r="J486" s="5" t="e">
        <v>#N/A</v>
      </c>
    </row>
    <row r="487" spans="1:10" x14ac:dyDescent="0.45">
      <c r="A487" s="3" t="s">
        <v>12</v>
      </c>
      <c r="B487" s="3" t="s">
        <v>147</v>
      </c>
      <c r="C487" s="7" t="s">
        <v>148</v>
      </c>
      <c r="D487" s="7" t="s">
        <v>12</v>
      </c>
      <c r="E487" s="5" t="e">
        <v>#N/A</v>
      </c>
      <c r="F487" s="5" t="e">
        <v>#N/A</v>
      </c>
      <c r="G487" s="5" t="e">
        <v>#N/A</v>
      </c>
      <c r="H487" s="5" t="e">
        <v>#N/A</v>
      </c>
      <c r="I487" s="5" t="e">
        <v>#N/A</v>
      </c>
      <c r="J487" s="5" t="e">
        <v>#N/A</v>
      </c>
    </row>
    <row r="488" spans="1:10" x14ac:dyDescent="0.45">
      <c r="A488" s="3" t="s">
        <v>12</v>
      </c>
      <c r="B488" s="3"/>
      <c r="C488" s="7" t="s">
        <v>149</v>
      </c>
      <c r="D488" s="7" t="s">
        <v>12</v>
      </c>
      <c r="E488" s="5" t="e">
        <v>#N/A</v>
      </c>
      <c r="F488" s="5" t="e">
        <v>#N/A</v>
      </c>
      <c r="G488" s="5" t="e">
        <v>#N/A</v>
      </c>
      <c r="H488" s="5" t="e">
        <v>#N/A</v>
      </c>
      <c r="I488" s="5" t="e">
        <v>#N/A</v>
      </c>
      <c r="J488" s="5" t="e">
        <v>#N/A</v>
      </c>
    </row>
    <row r="489" spans="1:10" x14ac:dyDescent="0.45">
      <c r="A489" s="3" t="s">
        <v>12</v>
      </c>
      <c r="B489" s="3"/>
      <c r="C489" s="7" t="s">
        <v>150</v>
      </c>
      <c r="D489" s="7" t="s">
        <v>12</v>
      </c>
      <c r="E489" s="5" t="e">
        <v>#N/A</v>
      </c>
      <c r="F489" s="5" t="e">
        <v>#N/A</v>
      </c>
      <c r="G489" s="5" t="e">
        <v>#N/A</v>
      </c>
      <c r="H489" s="5" t="e">
        <v>#N/A</v>
      </c>
      <c r="I489" s="5" t="e">
        <v>#N/A</v>
      </c>
      <c r="J489" s="5" t="e">
        <v>#N/A</v>
      </c>
    </row>
    <row r="490" spans="1:10" x14ac:dyDescent="0.45">
      <c r="A490" s="3" t="s">
        <v>12</v>
      </c>
      <c r="B490" s="3" t="s">
        <v>151</v>
      </c>
      <c r="C490" s="7" t="s">
        <v>152</v>
      </c>
      <c r="D490" s="7" t="s">
        <v>12</v>
      </c>
      <c r="E490" s="5" t="e">
        <v>#N/A</v>
      </c>
      <c r="F490" s="5" t="e">
        <v>#N/A</v>
      </c>
      <c r="G490" s="5" t="e">
        <v>#N/A</v>
      </c>
      <c r="H490" s="5" t="e">
        <v>#N/A</v>
      </c>
      <c r="I490" s="5" t="e">
        <v>#N/A</v>
      </c>
      <c r="J490" s="5" t="e">
        <v>#N/A</v>
      </c>
    </row>
    <row r="491" spans="1:10" x14ac:dyDescent="0.45">
      <c r="A491" s="3" t="s">
        <v>12</v>
      </c>
      <c r="B491" s="3"/>
      <c r="C491" s="7" t="s">
        <v>153</v>
      </c>
      <c r="D491" s="7" t="s">
        <v>12</v>
      </c>
      <c r="E491" s="5" t="e">
        <v>#N/A</v>
      </c>
      <c r="F491" s="5" t="e">
        <v>#N/A</v>
      </c>
      <c r="G491" s="5" t="e">
        <v>#N/A</v>
      </c>
      <c r="H491" s="5" t="e">
        <v>#N/A</v>
      </c>
      <c r="I491" s="5" t="e">
        <v>#N/A</v>
      </c>
      <c r="J491" s="5" t="e">
        <v>#N/A</v>
      </c>
    </row>
    <row r="492" spans="1:10" x14ac:dyDescent="0.45">
      <c r="A492" s="3" t="s">
        <v>12</v>
      </c>
      <c r="B492" s="3"/>
      <c r="C492" s="7" t="s">
        <v>154</v>
      </c>
      <c r="D492" s="7" t="s">
        <v>12</v>
      </c>
      <c r="E492" s="5" t="e">
        <v>#N/A</v>
      </c>
      <c r="F492" s="5" t="e">
        <v>#N/A</v>
      </c>
      <c r="G492" s="5" t="e">
        <v>#N/A</v>
      </c>
      <c r="H492" s="5" t="e">
        <v>#N/A</v>
      </c>
      <c r="I492" s="5" t="e">
        <v>#N/A</v>
      </c>
      <c r="J492" s="5" t="e">
        <v>#N/A</v>
      </c>
    </row>
    <row r="493" spans="1:10" x14ac:dyDescent="0.45">
      <c r="A493" s="3" t="s">
        <v>12</v>
      </c>
      <c r="B493" s="3" t="s">
        <v>155</v>
      </c>
      <c r="C493" s="7" t="s">
        <v>156</v>
      </c>
      <c r="D493" s="7" t="s">
        <v>12</v>
      </c>
      <c r="E493" s="5" t="e">
        <v>#N/A</v>
      </c>
      <c r="F493" s="5" t="e">
        <v>#N/A</v>
      </c>
      <c r="G493" s="5" t="e">
        <v>#N/A</v>
      </c>
      <c r="H493" s="5" t="e">
        <v>#N/A</v>
      </c>
      <c r="I493" s="5" t="e">
        <v>#N/A</v>
      </c>
      <c r="J493" s="5" t="e">
        <v>#N/A</v>
      </c>
    </row>
    <row r="494" spans="1:10" x14ac:dyDescent="0.45">
      <c r="A494" s="3" t="s">
        <v>12</v>
      </c>
      <c r="B494" s="3" t="s">
        <v>157</v>
      </c>
      <c r="C494" s="7" t="s">
        <v>158</v>
      </c>
      <c r="D494" s="7" t="s">
        <v>12</v>
      </c>
      <c r="E494" s="5">
        <v>163</v>
      </c>
      <c r="F494" s="5">
        <v>181</v>
      </c>
      <c r="G494" s="5">
        <v>221</v>
      </c>
      <c r="H494" s="5">
        <v>221</v>
      </c>
      <c r="I494" s="5">
        <v>228</v>
      </c>
      <c r="J494" s="5">
        <v>228</v>
      </c>
    </row>
    <row r="495" spans="1:10" x14ac:dyDescent="0.45">
      <c r="A495" s="3" t="s">
        <v>12</v>
      </c>
      <c r="B495" s="3"/>
      <c r="C495" s="7" t="s">
        <v>159</v>
      </c>
      <c r="D495" s="7" t="s">
        <v>12</v>
      </c>
      <c r="E495" s="5" t="e">
        <v>#N/A</v>
      </c>
      <c r="F495" s="5" t="e">
        <v>#N/A</v>
      </c>
      <c r="G495" s="5" t="e">
        <v>#N/A</v>
      </c>
      <c r="H495" s="5" t="e">
        <v>#N/A</v>
      </c>
      <c r="I495" s="5" t="e">
        <v>#N/A</v>
      </c>
      <c r="J495" s="5" t="e">
        <v>#N/A</v>
      </c>
    </row>
    <row r="496" spans="1:10" x14ac:dyDescent="0.45">
      <c r="A496" s="3"/>
      <c r="B496" s="3"/>
      <c r="C496" s="3"/>
      <c r="D496" s="5" t="s">
        <v>15</v>
      </c>
      <c r="E496" s="6" t="str">
        <f t="shared" ref="E496:J496" si="218">E431</f>
        <v xml:space="preserve">2020 </v>
      </c>
      <c r="F496" s="6" t="str">
        <f t="shared" si="218"/>
        <v xml:space="preserve">2021 </v>
      </c>
      <c r="G496" s="6" t="str">
        <f t="shared" si="218"/>
        <v xml:space="preserve">2022 </v>
      </c>
      <c r="H496" s="6" t="str">
        <f t="shared" si="218"/>
        <v xml:space="preserve">2023 </v>
      </c>
      <c r="I496" s="6" t="str">
        <f t="shared" si="218"/>
        <v xml:space="preserve">2024 </v>
      </c>
      <c r="J496" s="6" t="str">
        <f t="shared" si="218"/>
        <v xml:space="preserve">2025 </v>
      </c>
    </row>
    <row r="497" spans="1:10" x14ac:dyDescent="0.45">
      <c r="A497" s="3" t="s">
        <v>12</v>
      </c>
      <c r="B497" s="3" t="s">
        <v>160</v>
      </c>
      <c r="C497" s="7" t="s">
        <v>161</v>
      </c>
      <c r="D497" s="7" t="s">
        <v>12</v>
      </c>
      <c r="E497" s="5">
        <v>136527</v>
      </c>
      <c r="F497" s="5">
        <v>130334</v>
      </c>
      <c r="G497" s="5">
        <v>104757</v>
      </c>
      <c r="H497" s="5">
        <v>111262</v>
      </c>
      <c r="I497" s="5">
        <v>75543</v>
      </c>
      <c r="J497" s="5">
        <v>94565</v>
      </c>
    </row>
    <row r="498" spans="1:10" x14ac:dyDescent="0.45">
      <c r="A498" s="3" t="s">
        <v>12</v>
      </c>
      <c r="B498" s="3" t="s">
        <v>162</v>
      </c>
      <c r="C498" s="7" t="s">
        <v>163</v>
      </c>
      <c r="D498" s="7" t="s">
        <v>12</v>
      </c>
      <c r="E498" s="5">
        <v>32011</v>
      </c>
      <c r="F498" s="5">
        <v>38043</v>
      </c>
      <c r="G498" s="5">
        <v>50361</v>
      </c>
      <c r="H498" s="5">
        <v>57888</v>
      </c>
      <c r="I498" s="5">
        <v>67424</v>
      </c>
      <c r="J498" s="5">
        <v>78105</v>
      </c>
    </row>
    <row r="499" spans="1:10" x14ac:dyDescent="0.45">
      <c r="A499" s="3" t="s">
        <v>12</v>
      </c>
      <c r="B499" s="3" t="s">
        <v>164</v>
      </c>
      <c r="C499" s="7" t="s">
        <v>165</v>
      </c>
      <c r="D499" s="7" t="s">
        <v>12</v>
      </c>
      <c r="E499" s="5">
        <v>1895</v>
      </c>
      <c r="F499" s="5">
        <v>2636</v>
      </c>
      <c r="G499" s="5">
        <v>3742</v>
      </c>
      <c r="H499" s="5">
        <v>2500</v>
      </c>
      <c r="I499" s="5">
        <v>1246</v>
      </c>
      <c r="J499" s="5">
        <v>938</v>
      </c>
    </row>
    <row r="500" spans="1:10" x14ac:dyDescent="0.45">
      <c r="A500" s="3" t="s">
        <v>12</v>
      </c>
      <c r="B500" s="3" t="s">
        <v>166</v>
      </c>
      <c r="C500" s="7" t="s">
        <v>167</v>
      </c>
      <c r="D500" s="7" t="s">
        <v>12</v>
      </c>
      <c r="E500" s="5">
        <v>181915</v>
      </c>
      <c r="F500" s="5">
        <v>184406</v>
      </c>
      <c r="G500" s="5">
        <v>169684</v>
      </c>
      <c r="H500" s="5">
        <v>184257</v>
      </c>
      <c r="I500" s="5">
        <v>159734</v>
      </c>
      <c r="J500" s="5">
        <v>191131</v>
      </c>
    </row>
    <row r="501" spans="1:10" x14ac:dyDescent="0.45">
      <c r="A501" s="3" t="s">
        <v>12</v>
      </c>
      <c r="B501" s="3" t="s">
        <v>168</v>
      </c>
      <c r="C501" s="7" t="s">
        <v>169</v>
      </c>
      <c r="D501" s="7" t="s">
        <v>12</v>
      </c>
      <c r="E501" s="5">
        <v>96101</v>
      </c>
      <c r="F501" s="5">
        <v>122154</v>
      </c>
      <c r="G501" s="5">
        <v>147206</v>
      </c>
      <c r="H501" s="5">
        <v>178238</v>
      </c>
      <c r="I501" s="5">
        <v>230973</v>
      </c>
      <c r="J501" s="5">
        <v>323442</v>
      </c>
    </row>
    <row r="502" spans="1:10" x14ac:dyDescent="0.45">
      <c r="A502" s="3" t="s">
        <v>12</v>
      </c>
      <c r="B502" s="3" t="s">
        <v>170</v>
      </c>
      <c r="C502" s="7" t="s">
        <v>171</v>
      </c>
      <c r="D502" s="7" t="s">
        <v>12</v>
      </c>
      <c r="E502" s="5">
        <v>43197</v>
      </c>
      <c r="F502" s="5">
        <v>51351</v>
      </c>
      <c r="G502" s="5">
        <v>59660</v>
      </c>
      <c r="H502" s="5">
        <v>68251</v>
      </c>
      <c r="I502" s="5">
        <v>76421</v>
      </c>
      <c r="J502" s="5">
        <v>93653</v>
      </c>
    </row>
    <row r="503" spans="1:10" x14ac:dyDescent="0.45">
      <c r="A503" s="3" t="s">
        <v>12</v>
      </c>
      <c r="B503" s="3" t="s">
        <v>172</v>
      </c>
      <c r="C503" s="7" t="s">
        <v>173</v>
      </c>
      <c r="D503" s="7" t="s">
        <v>12</v>
      </c>
      <c r="E503" s="5">
        <v>52904</v>
      </c>
      <c r="F503" s="5">
        <v>70803</v>
      </c>
      <c r="G503" s="5">
        <v>87546</v>
      </c>
      <c r="H503" s="5">
        <v>109987</v>
      </c>
      <c r="I503" s="5">
        <v>154552</v>
      </c>
      <c r="J503" s="5">
        <v>229789</v>
      </c>
    </row>
    <row r="504" spans="1:10" x14ac:dyDescent="0.45">
      <c r="A504" s="3" t="s">
        <v>12</v>
      </c>
      <c r="B504" s="3" t="s">
        <v>174</v>
      </c>
      <c r="C504" s="7" t="s">
        <v>175</v>
      </c>
      <c r="D504" s="7" t="s">
        <v>12</v>
      </c>
      <c r="E504" s="5">
        <v>301311</v>
      </c>
      <c r="F504" s="5">
        <v>333779</v>
      </c>
      <c r="G504" s="5">
        <v>364840</v>
      </c>
      <c r="H504" s="5">
        <v>411976</v>
      </c>
      <c r="I504" s="5">
        <v>512163</v>
      </c>
      <c r="J504" s="5">
        <v>619003</v>
      </c>
    </row>
    <row r="505" spans="1:10" x14ac:dyDescent="0.45">
      <c r="A505" s="3" t="s">
        <v>12</v>
      </c>
      <c r="B505" s="3" t="s">
        <v>176</v>
      </c>
      <c r="C505" s="7" t="s">
        <v>177</v>
      </c>
      <c r="D505" s="7" t="s">
        <v>12</v>
      </c>
      <c r="E505" s="5">
        <v>12530</v>
      </c>
      <c r="F505" s="5">
        <v>15163</v>
      </c>
      <c r="G505" s="5">
        <v>19000</v>
      </c>
      <c r="H505" s="5">
        <v>18095</v>
      </c>
      <c r="I505" s="5">
        <v>21996</v>
      </c>
      <c r="J505" s="5">
        <v>27724</v>
      </c>
    </row>
    <row r="506" spans="1:10" x14ac:dyDescent="0.45">
      <c r="A506" s="3" t="s">
        <v>12</v>
      </c>
      <c r="B506" s="3" t="s">
        <v>178</v>
      </c>
      <c r="C506" s="7" t="s">
        <v>179</v>
      </c>
      <c r="D506" s="7" t="s">
        <v>12</v>
      </c>
      <c r="E506" s="5">
        <v>0</v>
      </c>
      <c r="F506" s="5">
        <v>0</v>
      </c>
      <c r="G506" s="5">
        <v>0</v>
      </c>
      <c r="H506" s="5">
        <v>0</v>
      </c>
      <c r="I506" s="5">
        <v>6693</v>
      </c>
      <c r="J506" s="5">
        <v>0</v>
      </c>
    </row>
    <row r="507" spans="1:10" x14ac:dyDescent="0.45">
      <c r="A507" s="3" t="s">
        <v>12</v>
      </c>
      <c r="B507" s="3" t="s">
        <v>180</v>
      </c>
      <c r="C507" s="7" t="s">
        <v>181</v>
      </c>
      <c r="D507" s="7" t="s">
        <v>12</v>
      </c>
      <c r="E507" s="5">
        <v>7874</v>
      </c>
      <c r="F507" s="5">
        <v>10057</v>
      </c>
      <c r="G507" s="5">
        <v>10661</v>
      </c>
      <c r="H507" s="5">
        <v>11009</v>
      </c>
      <c r="I507" s="5">
        <v>12564</v>
      </c>
      <c r="J507" s="5">
        <v>13709</v>
      </c>
    </row>
    <row r="508" spans="1:10" x14ac:dyDescent="0.45">
      <c r="A508" s="3" t="s">
        <v>12</v>
      </c>
      <c r="B508" s="3" t="s">
        <v>182</v>
      </c>
      <c r="C508" s="7" t="s">
        <v>183</v>
      </c>
      <c r="D508" s="7" t="s">
        <v>12</v>
      </c>
      <c r="E508" s="5">
        <v>2130</v>
      </c>
      <c r="F508" s="5">
        <v>2174</v>
      </c>
      <c r="G508" s="5">
        <v>4067</v>
      </c>
      <c r="H508" s="5">
        <v>4152</v>
      </c>
      <c r="I508" s="5">
        <v>5017</v>
      </c>
      <c r="J508" s="5">
        <v>7211</v>
      </c>
    </row>
    <row r="509" spans="1:10" x14ac:dyDescent="0.45">
      <c r="A509" s="3" t="s">
        <v>12</v>
      </c>
      <c r="B509" s="3" t="s">
        <v>184</v>
      </c>
      <c r="C509" s="7" t="s">
        <v>185</v>
      </c>
      <c r="D509" s="7" t="s">
        <v>12</v>
      </c>
      <c r="E509" s="5">
        <v>5905</v>
      </c>
      <c r="F509" s="5">
        <v>10825</v>
      </c>
      <c r="G509" s="5">
        <v>6037</v>
      </c>
      <c r="H509" s="5">
        <v>8853</v>
      </c>
      <c r="I509" s="5">
        <v>8178</v>
      </c>
      <c r="J509" s="5">
        <v>11595</v>
      </c>
    </row>
    <row r="510" spans="1:10" x14ac:dyDescent="0.45">
      <c r="A510" s="3" t="s">
        <v>12</v>
      </c>
      <c r="B510" s="3" t="s">
        <v>186</v>
      </c>
      <c r="C510" s="7" t="s">
        <v>187</v>
      </c>
      <c r="D510" s="7" t="s">
        <v>12</v>
      </c>
      <c r="E510" s="5">
        <v>43871</v>
      </c>
      <c r="F510" s="5">
        <v>50438</v>
      </c>
      <c r="G510" s="5">
        <v>55317</v>
      </c>
      <c r="H510" s="5">
        <v>62040</v>
      </c>
      <c r="I510" s="5">
        <v>70838</v>
      </c>
      <c r="J510" s="5">
        <v>80979</v>
      </c>
    </row>
    <row r="511" spans="1:10" x14ac:dyDescent="0.45">
      <c r="A511" s="3" t="s">
        <v>12</v>
      </c>
      <c r="B511" s="3" t="s">
        <v>188</v>
      </c>
      <c r="C511" s="7" t="s">
        <v>189</v>
      </c>
      <c r="D511" s="7" t="s">
        <v>12</v>
      </c>
      <c r="E511" s="5">
        <v>72310</v>
      </c>
      <c r="F511" s="5">
        <v>88657</v>
      </c>
      <c r="G511" s="5">
        <v>95082</v>
      </c>
      <c r="H511" s="5">
        <v>104149</v>
      </c>
      <c r="I511" s="5">
        <v>125286</v>
      </c>
      <c r="J511" s="5">
        <v>141218</v>
      </c>
    </row>
    <row r="512" spans="1:10" x14ac:dyDescent="0.45">
      <c r="A512" s="3" t="s">
        <v>12</v>
      </c>
      <c r="B512" s="3" t="s">
        <v>190</v>
      </c>
      <c r="C512" s="7" t="s">
        <v>191</v>
      </c>
      <c r="D512" s="7" t="s">
        <v>12</v>
      </c>
      <c r="E512" s="5">
        <v>76205</v>
      </c>
      <c r="F512" s="5">
        <v>71453</v>
      </c>
      <c r="G512" s="5">
        <v>72363</v>
      </c>
      <c r="H512" s="5">
        <v>70588</v>
      </c>
      <c r="I512" s="5">
        <v>82981</v>
      </c>
      <c r="J512" s="5">
        <v>100589</v>
      </c>
    </row>
    <row r="513" spans="1:10" x14ac:dyDescent="0.45">
      <c r="A513" s="3" t="s">
        <v>12</v>
      </c>
      <c r="B513" s="3" t="s">
        <v>192</v>
      </c>
      <c r="C513" s="7" t="s">
        <v>193</v>
      </c>
      <c r="D513" s="7" t="s">
        <v>12</v>
      </c>
      <c r="E513" s="5">
        <v>34288</v>
      </c>
      <c r="F513" s="5">
        <v>31483</v>
      </c>
      <c r="G513" s="5">
        <v>30623</v>
      </c>
      <c r="H513" s="5">
        <v>30583</v>
      </c>
      <c r="I513" s="5">
        <v>32801</v>
      </c>
      <c r="J513" s="5">
        <v>30882</v>
      </c>
    </row>
    <row r="514" spans="1:10" x14ac:dyDescent="0.45">
      <c r="A514" s="3" t="s">
        <v>12</v>
      </c>
      <c r="B514" s="3" t="s">
        <v>194</v>
      </c>
      <c r="C514" s="7" t="s">
        <v>195</v>
      </c>
      <c r="D514" s="7" t="s">
        <v>12</v>
      </c>
      <c r="E514" s="5">
        <v>183007</v>
      </c>
      <c r="F514" s="5">
        <v>191791</v>
      </c>
      <c r="G514" s="5">
        <v>198298</v>
      </c>
      <c r="H514" s="5">
        <v>205753</v>
      </c>
      <c r="I514" s="5">
        <v>243686</v>
      </c>
      <c r="J514" s="5">
        <v>275524</v>
      </c>
    </row>
    <row r="515" spans="1:10" x14ac:dyDescent="0.45">
      <c r="A515" s="3" t="s">
        <v>12</v>
      </c>
      <c r="B515" s="3" t="s">
        <v>196</v>
      </c>
      <c r="C515" s="7" t="s">
        <v>197</v>
      </c>
      <c r="D515" s="7" t="s">
        <v>12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</row>
    <row r="516" spans="1:10" x14ac:dyDescent="0.45">
      <c r="A516" s="3" t="s">
        <v>12</v>
      </c>
      <c r="B516" s="3" t="s">
        <v>198</v>
      </c>
      <c r="C516" s="7" t="s">
        <v>199</v>
      </c>
      <c r="D516" s="7" t="s">
        <v>12</v>
      </c>
      <c r="E516" s="5">
        <v>4.7E-2</v>
      </c>
      <c r="F516" s="5">
        <v>4.7E-2</v>
      </c>
      <c r="G516" s="5">
        <v>4.7E-2</v>
      </c>
      <c r="H516" s="5">
        <v>4.5999999999999999E-2</v>
      </c>
      <c r="I516" s="5">
        <v>4.5999999999999999E-2</v>
      </c>
      <c r="J516" s="5">
        <v>4.5999999999999999E-2</v>
      </c>
    </row>
    <row r="517" spans="1:10" x14ac:dyDescent="0.45">
      <c r="A517" s="3" t="s">
        <v>12</v>
      </c>
      <c r="B517" s="3" t="s">
        <v>200</v>
      </c>
      <c r="C517" s="7" t="s">
        <v>201</v>
      </c>
      <c r="D517" s="7" t="s">
        <v>12</v>
      </c>
      <c r="E517" s="5">
        <v>80551.952999999994</v>
      </c>
      <c r="F517" s="5">
        <v>83110.952999999994</v>
      </c>
      <c r="G517" s="5">
        <v>86938.952999999994</v>
      </c>
      <c r="H517" s="5">
        <v>93717.953999999998</v>
      </c>
      <c r="I517" s="5">
        <v>100922.954</v>
      </c>
      <c r="J517" s="5">
        <v>109094.954</v>
      </c>
    </row>
    <row r="518" spans="1:10" x14ac:dyDescent="0.45">
      <c r="A518" s="3" t="s">
        <v>12</v>
      </c>
      <c r="B518" s="3" t="s">
        <v>202</v>
      </c>
      <c r="C518" s="7" t="s">
        <v>203</v>
      </c>
      <c r="D518" s="7" t="s">
        <v>12</v>
      </c>
      <c r="E518" s="5">
        <v>37752</v>
      </c>
      <c r="F518" s="5">
        <v>58877</v>
      </c>
      <c r="G518" s="5">
        <v>79603</v>
      </c>
      <c r="H518" s="5">
        <v>112505</v>
      </c>
      <c r="I518" s="5">
        <v>167554</v>
      </c>
      <c r="J518" s="5">
        <v>234384</v>
      </c>
    </row>
    <row r="519" spans="1:10" x14ac:dyDescent="0.45">
      <c r="A519" s="3" t="s">
        <v>12</v>
      </c>
      <c r="B519" s="3" t="s">
        <v>204</v>
      </c>
      <c r="C519" s="7" t="s">
        <v>205</v>
      </c>
      <c r="D519" s="7" t="s">
        <v>12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</row>
    <row r="520" spans="1:10" x14ac:dyDescent="0.45">
      <c r="A520" s="3" t="s">
        <v>12</v>
      </c>
      <c r="B520" s="3" t="s">
        <v>206</v>
      </c>
      <c r="C520" s="7" t="s">
        <v>207</v>
      </c>
      <c r="D520" s="7" t="s">
        <v>12</v>
      </c>
      <c r="E520" s="5">
        <v>118304</v>
      </c>
      <c r="F520" s="5">
        <v>141988</v>
      </c>
      <c r="G520" s="5">
        <v>166542</v>
      </c>
      <c r="H520" s="5">
        <v>206223</v>
      </c>
      <c r="I520" s="5">
        <v>268477</v>
      </c>
      <c r="J520" s="5">
        <v>343479</v>
      </c>
    </row>
    <row r="521" spans="1:10" x14ac:dyDescent="0.45">
      <c r="A521" s="3" t="s">
        <v>12</v>
      </c>
      <c r="B521" s="3" t="s">
        <v>208</v>
      </c>
      <c r="C521" s="7" t="s">
        <v>209</v>
      </c>
      <c r="D521" s="7" t="s">
        <v>12</v>
      </c>
      <c r="E521" s="5">
        <v>143015</v>
      </c>
      <c r="F521" s="5">
        <v>168088</v>
      </c>
      <c r="G521" s="5">
        <v>198270</v>
      </c>
      <c r="H521" s="5">
        <v>211915</v>
      </c>
      <c r="I521" s="5">
        <v>245122</v>
      </c>
      <c r="J521" s="5">
        <v>281724</v>
      </c>
    </row>
    <row r="522" spans="1:10" x14ac:dyDescent="0.45">
      <c r="A522" s="3" t="s">
        <v>12</v>
      </c>
      <c r="B522" s="3" t="s">
        <v>210</v>
      </c>
      <c r="C522" s="7" t="s">
        <v>211</v>
      </c>
      <c r="D522" s="7" t="s">
        <v>12</v>
      </c>
      <c r="E522" s="5">
        <v>33778</v>
      </c>
      <c r="F522" s="5">
        <v>41332</v>
      </c>
      <c r="G522" s="5">
        <v>48050</v>
      </c>
      <c r="H522" s="5">
        <v>52211</v>
      </c>
      <c r="I522" s="5">
        <v>54114</v>
      </c>
      <c r="J522" s="5">
        <v>59831</v>
      </c>
    </row>
    <row r="523" spans="1:10" x14ac:dyDescent="0.45">
      <c r="A523" s="3" t="s">
        <v>12</v>
      </c>
      <c r="B523" s="3" t="s">
        <v>212</v>
      </c>
      <c r="C523" s="7" t="s">
        <v>213</v>
      </c>
      <c r="D523" s="7" t="s">
        <v>12</v>
      </c>
      <c r="E523" s="5">
        <f t="shared" ref="E523:J523" si="219">IF(ISERROR(E521-E522),#N/A,E521-E522)</f>
        <v>109237</v>
      </c>
      <c r="F523" s="5">
        <f t="shared" si="219"/>
        <v>126756</v>
      </c>
      <c r="G523" s="5">
        <f t="shared" si="219"/>
        <v>150220</v>
      </c>
      <c r="H523" s="5">
        <f t="shared" si="219"/>
        <v>159704</v>
      </c>
      <c r="I523" s="5">
        <f t="shared" si="219"/>
        <v>191008</v>
      </c>
      <c r="J523" s="5">
        <f t="shared" si="219"/>
        <v>221893</v>
      </c>
    </row>
    <row r="524" spans="1:10" x14ac:dyDescent="0.45">
      <c r="A524" s="3" t="s">
        <v>12</v>
      </c>
      <c r="B524" s="3" t="s">
        <v>214</v>
      </c>
      <c r="C524" s="7" t="s">
        <v>215</v>
      </c>
      <c r="D524" s="7" t="s">
        <v>12</v>
      </c>
      <c r="E524" s="5">
        <v>43978</v>
      </c>
      <c r="F524" s="5">
        <v>45940</v>
      </c>
      <c r="G524" s="5">
        <v>52111</v>
      </c>
      <c r="H524" s="5">
        <v>56510</v>
      </c>
      <c r="I524" s="5">
        <v>61575</v>
      </c>
      <c r="J524" s="5">
        <v>65365</v>
      </c>
    </row>
    <row r="525" spans="1:10" x14ac:dyDescent="0.45">
      <c r="A525" s="3" t="s">
        <v>12</v>
      </c>
      <c r="B525" s="3" t="s">
        <v>216</v>
      </c>
      <c r="C525" s="7" t="s">
        <v>217</v>
      </c>
      <c r="D525" s="7" t="s">
        <v>12</v>
      </c>
      <c r="E525" s="5">
        <v>65259</v>
      </c>
      <c r="F525" s="5">
        <v>80816</v>
      </c>
      <c r="G525" s="5">
        <v>98109</v>
      </c>
      <c r="H525" s="5">
        <v>103194</v>
      </c>
      <c r="I525" s="5">
        <v>129433</v>
      </c>
      <c r="J525" s="5">
        <v>156528</v>
      </c>
    </row>
    <row r="526" spans="1:10" x14ac:dyDescent="0.45">
      <c r="A526" s="3" t="s">
        <v>12</v>
      </c>
      <c r="B526" s="3" t="s">
        <v>218</v>
      </c>
      <c r="C526" s="7" t="s">
        <v>219</v>
      </c>
      <c r="D526" s="7" t="s">
        <v>12</v>
      </c>
      <c r="E526" s="5">
        <v>12300</v>
      </c>
      <c r="F526" s="5">
        <v>10900</v>
      </c>
      <c r="G526" s="5">
        <v>14600</v>
      </c>
      <c r="H526" s="5">
        <v>13500</v>
      </c>
      <c r="I526" s="5">
        <v>20000</v>
      </c>
      <c r="J526" s="5">
        <v>28000</v>
      </c>
    </row>
    <row r="527" spans="1:10" x14ac:dyDescent="0.45">
      <c r="A527" s="3" t="s">
        <v>12</v>
      </c>
      <c r="B527" s="3" t="s">
        <v>220</v>
      </c>
      <c r="C527" s="7" t="s">
        <v>221</v>
      </c>
      <c r="D527" s="7" t="s">
        <v>12</v>
      </c>
      <c r="E527" s="5">
        <v>52959</v>
      </c>
      <c r="F527" s="5">
        <v>69916</v>
      </c>
      <c r="G527" s="5">
        <v>83509</v>
      </c>
      <c r="H527" s="5">
        <v>89694</v>
      </c>
      <c r="I527" s="5">
        <v>109433</v>
      </c>
      <c r="J527" s="5">
        <v>128528</v>
      </c>
    </row>
    <row r="528" spans="1:10" x14ac:dyDescent="0.45">
      <c r="A528" s="3" t="s">
        <v>12</v>
      </c>
      <c r="B528" s="3" t="s">
        <v>222</v>
      </c>
      <c r="C528" s="7" t="s">
        <v>223</v>
      </c>
      <c r="D528" s="7" t="s">
        <v>12</v>
      </c>
      <c r="E528" s="5">
        <v>2591</v>
      </c>
      <c r="F528" s="5">
        <v>2330</v>
      </c>
      <c r="G528" s="5">
        <v>2047</v>
      </c>
      <c r="H528" s="5">
        <v>1995</v>
      </c>
      <c r="I528" s="5">
        <v>2983</v>
      </c>
      <c r="J528" s="5">
        <v>2425</v>
      </c>
    </row>
    <row r="529" spans="1:10" x14ac:dyDescent="0.45">
      <c r="A529" s="3" t="s">
        <v>12</v>
      </c>
      <c r="B529" s="3" t="s">
        <v>224</v>
      </c>
      <c r="C529" s="7" t="s">
        <v>225</v>
      </c>
      <c r="D529" s="7" t="s">
        <v>12</v>
      </c>
      <c r="E529" s="5">
        <v>2668</v>
      </c>
      <c r="F529" s="5">
        <v>3516</v>
      </c>
      <c r="G529" s="5">
        <v>2380</v>
      </c>
      <c r="H529" s="5">
        <v>2783</v>
      </c>
      <c r="I529" s="5">
        <v>1337</v>
      </c>
      <c r="J529" s="5">
        <v>-2476</v>
      </c>
    </row>
    <row r="530" spans="1:10" x14ac:dyDescent="0.45">
      <c r="A530" s="3" t="s">
        <v>12</v>
      </c>
      <c r="B530" s="3" t="s">
        <v>226</v>
      </c>
      <c r="C530" s="7" t="s">
        <v>227</v>
      </c>
      <c r="D530" s="7" t="s">
        <v>12</v>
      </c>
      <c r="E530" s="5">
        <v>0</v>
      </c>
      <c r="F530" s="5" t="e">
        <v>#N/A</v>
      </c>
      <c r="G530" s="5">
        <v>-126</v>
      </c>
      <c r="H530" s="5">
        <v>-1171</v>
      </c>
      <c r="I530" s="5">
        <v>0</v>
      </c>
      <c r="J530" s="5">
        <v>0</v>
      </c>
    </row>
    <row r="531" spans="1:10" x14ac:dyDescent="0.45">
      <c r="A531" s="3" t="s">
        <v>12</v>
      </c>
      <c r="B531" s="3" t="s">
        <v>228</v>
      </c>
      <c r="C531" s="7" t="s">
        <v>229</v>
      </c>
      <c r="D531" s="7" t="s">
        <v>12</v>
      </c>
      <c r="E531" s="5">
        <v>53036</v>
      </c>
      <c r="F531" s="5">
        <v>71102</v>
      </c>
      <c r="G531" s="5">
        <v>83716</v>
      </c>
      <c r="H531" s="5">
        <v>89311</v>
      </c>
      <c r="I531" s="5">
        <v>107787</v>
      </c>
      <c r="J531" s="5">
        <v>123627</v>
      </c>
    </row>
    <row r="532" spans="1:10" x14ac:dyDescent="0.45">
      <c r="A532" s="3" t="s">
        <v>12</v>
      </c>
      <c r="B532" s="3" t="s">
        <v>230</v>
      </c>
      <c r="C532" s="7" t="s">
        <v>231</v>
      </c>
      <c r="D532" s="7" t="s">
        <v>12</v>
      </c>
      <c r="E532" s="5">
        <v>8755</v>
      </c>
      <c r="F532" s="5">
        <v>9831</v>
      </c>
      <c r="G532" s="5">
        <v>10978</v>
      </c>
      <c r="H532" s="5">
        <v>16950</v>
      </c>
      <c r="I532" s="5">
        <v>19651</v>
      </c>
      <c r="J532" s="5">
        <v>21795</v>
      </c>
    </row>
    <row r="533" spans="1:10" x14ac:dyDescent="0.45">
      <c r="A533" s="3" t="s">
        <v>12</v>
      </c>
      <c r="B533" s="3" t="s">
        <v>232</v>
      </c>
      <c r="C533" s="7" t="s">
        <v>233</v>
      </c>
      <c r="D533" s="7" t="s">
        <v>12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</row>
    <row r="534" spans="1:10" x14ac:dyDescent="0.45">
      <c r="A534" s="3" t="s">
        <v>12</v>
      </c>
      <c r="B534" s="3" t="s">
        <v>234</v>
      </c>
      <c r="C534" s="7" t="s">
        <v>235</v>
      </c>
      <c r="D534" s="7" t="s">
        <v>12</v>
      </c>
      <c r="E534" s="5">
        <v>44281</v>
      </c>
      <c r="F534" s="5">
        <v>61271</v>
      </c>
      <c r="G534" s="5">
        <v>72738</v>
      </c>
      <c r="H534" s="5">
        <v>72361</v>
      </c>
      <c r="I534" s="5">
        <v>88136</v>
      </c>
      <c r="J534" s="5">
        <v>101832</v>
      </c>
    </row>
    <row r="535" spans="1:10" x14ac:dyDescent="0.45">
      <c r="A535" s="3" t="s">
        <v>12</v>
      </c>
      <c r="B535" s="3" t="s">
        <v>236</v>
      </c>
      <c r="C535" s="7" t="s">
        <v>237</v>
      </c>
      <c r="D535" s="7" t="s">
        <v>12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</row>
    <row r="536" spans="1:10" x14ac:dyDescent="0.45">
      <c r="A536" s="3" t="s">
        <v>12</v>
      </c>
      <c r="B536" s="3" t="s">
        <v>238</v>
      </c>
      <c r="C536" s="7" t="s">
        <v>239</v>
      </c>
      <c r="D536" s="7" t="s">
        <v>12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</row>
    <row r="537" spans="1:10" x14ac:dyDescent="0.45">
      <c r="A537" s="3" t="s">
        <v>12</v>
      </c>
      <c r="B537" s="3" t="s">
        <v>240</v>
      </c>
      <c r="C537" s="7" t="s">
        <v>241</v>
      </c>
      <c r="D537" s="7" t="s">
        <v>12</v>
      </c>
      <c r="E537" s="5">
        <v>44281</v>
      </c>
      <c r="F537" s="5">
        <v>61271</v>
      </c>
      <c r="G537" s="5">
        <v>72738</v>
      </c>
      <c r="H537" s="5">
        <v>72361</v>
      </c>
      <c r="I537" s="5">
        <v>88136</v>
      </c>
      <c r="J537" s="5">
        <v>101832</v>
      </c>
    </row>
    <row r="538" spans="1:10" x14ac:dyDescent="0.45">
      <c r="A538" s="3" t="s">
        <v>12</v>
      </c>
      <c r="B538" s="3" t="s">
        <v>242</v>
      </c>
      <c r="C538" s="7" t="s">
        <v>243</v>
      </c>
      <c r="D538" s="7" t="s">
        <v>12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</row>
    <row r="539" spans="1:10" x14ac:dyDescent="0.45">
      <c r="A539" s="3" t="s">
        <v>12</v>
      </c>
      <c r="B539" s="3" t="s">
        <v>244</v>
      </c>
      <c r="C539" s="7" t="s">
        <v>245</v>
      </c>
      <c r="D539" s="7" t="s">
        <v>12</v>
      </c>
      <c r="E539" s="5">
        <v>5.82</v>
      </c>
      <c r="F539" s="5">
        <v>8.1199999999999992</v>
      </c>
      <c r="G539" s="5">
        <v>9.6999999999999993</v>
      </c>
      <c r="H539" s="5">
        <v>9.7200000000000006</v>
      </c>
      <c r="I539" s="5">
        <v>11.86</v>
      </c>
      <c r="J539" s="5">
        <v>13.7</v>
      </c>
    </row>
    <row r="540" spans="1:10" x14ac:dyDescent="0.45">
      <c r="A540" s="3" t="s">
        <v>12</v>
      </c>
      <c r="B540" s="3" t="s">
        <v>246</v>
      </c>
      <c r="C540" s="7" t="s">
        <v>247</v>
      </c>
      <c r="D540" s="7" t="s">
        <v>12</v>
      </c>
      <c r="E540" s="5">
        <v>5.82</v>
      </c>
      <c r="F540" s="5">
        <v>8.1199999999999992</v>
      </c>
      <c r="G540" s="5">
        <v>9.6999999999999993</v>
      </c>
      <c r="H540" s="5">
        <v>9.7200000000000006</v>
      </c>
      <c r="I540" s="5">
        <v>11.86</v>
      </c>
      <c r="J540" s="5">
        <v>13.7</v>
      </c>
    </row>
    <row r="541" spans="1:10" x14ac:dyDescent="0.45">
      <c r="A541" s="3" t="s">
        <v>12</v>
      </c>
      <c r="B541" s="3" t="s">
        <v>248</v>
      </c>
      <c r="C541" s="7" t="s">
        <v>249</v>
      </c>
      <c r="D541" s="7" t="s">
        <v>12</v>
      </c>
      <c r="E541" s="5">
        <v>5.76</v>
      </c>
      <c r="F541" s="5">
        <v>8.0500000000000007</v>
      </c>
      <c r="G541" s="5">
        <v>9.65</v>
      </c>
      <c r="H541" s="5">
        <v>9.68</v>
      </c>
      <c r="I541" s="5">
        <v>11.8</v>
      </c>
      <c r="J541" s="5">
        <v>13.64</v>
      </c>
    </row>
    <row r="542" spans="1:10" x14ac:dyDescent="0.45">
      <c r="A542" s="3" t="s">
        <v>12</v>
      </c>
      <c r="B542" s="3" t="s">
        <v>250</v>
      </c>
      <c r="C542" s="7" t="s">
        <v>251</v>
      </c>
      <c r="D542" s="7" t="s">
        <v>12</v>
      </c>
      <c r="E542" s="5">
        <v>5.76</v>
      </c>
      <c r="F542" s="5">
        <v>8.0500000000000007</v>
      </c>
      <c r="G542" s="5">
        <v>9.65</v>
      </c>
      <c r="H542" s="5">
        <v>9.68</v>
      </c>
      <c r="I542" s="5">
        <v>11.8</v>
      </c>
      <c r="J542" s="5">
        <v>13.64</v>
      </c>
    </row>
    <row r="543" spans="1:10" x14ac:dyDescent="0.45">
      <c r="A543" s="3" t="s">
        <v>12</v>
      </c>
      <c r="B543" s="3" t="s">
        <v>252</v>
      </c>
      <c r="C543" s="7" t="s">
        <v>253</v>
      </c>
      <c r="D543" s="7" t="s">
        <v>12</v>
      </c>
      <c r="E543" s="5">
        <v>7610</v>
      </c>
      <c r="F543" s="5">
        <v>7547</v>
      </c>
      <c r="G543" s="5">
        <v>7496</v>
      </c>
      <c r="H543" s="5">
        <v>7446</v>
      </c>
      <c r="I543" s="5">
        <v>7431</v>
      </c>
      <c r="J543" s="5">
        <v>7433</v>
      </c>
    </row>
    <row r="544" spans="1:10" x14ac:dyDescent="0.45">
      <c r="A544" s="3" t="s">
        <v>12</v>
      </c>
      <c r="B544" s="3" t="s">
        <v>254</v>
      </c>
      <c r="C544" s="7" t="s">
        <v>255</v>
      </c>
      <c r="D544" s="7" t="s">
        <v>12</v>
      </c>
      <c r="E544" s="5">
        <v>7683</v>
      </c>
      <c r="F544" s="5">
        <v>7608</v>
      </c>
      <c r="G544" s="5">
        <v>7540</v>
      </c>
      <c r="H544" s="5">
        <v>7472</v>
      </c>
      <c r="I544" s="5">
        <v>7469</v>
      </c>
      <c r="J544" s="5">
        <v>7465</v>
      </c>
    </row>
    <row r="545" spans="1:10" x14ac:dyDescent="0.45">
      <c r="A545" s="3" t="s">
        <v>12</v>
      </c>
      <c r="B545" s="3" t="s">
        <v>256</v>
      </c>
      <c r="C545" s="7" t="s">
        <v>257</v>
      </c>
      <c r="D545" s="7" t="s">
        <v>12</v>
      </c>
      <c r="E545" s="5">
        <v>7571</v>
      </c>
      <c r="F545" s="5">
        <v>7519</v>
      </c>
      <c r="G545" s="5">
        <v>7464</v>
      </c>
      <c r="H545" s="5">
        <v>7432</v>
      </c>
      <c r="I545" s="5">
        <v>7434</v>
      </c>
      <c r="J545" s="5">
        <v>7434</v>
      </c>
    </row>
    <row r="546" spans="1:10" x14ac:dyDescent="0.45">
      <c r="A546" s="3" t="s">
        <v>12</v>
      </c>
      <c r="B546" s="3" t="s">
        <v>258</v>
      </c>
      <c r="C546" s="7" t="s">
        <v>259</v>
      </c>
      <c r="D546" s="7" t="s">
        <v>12</v>
      </c>
      <c r="E546" s="5">
        <v>1</v>
      </c>
      <c r="F546" s="5">
        <v>1</v>
      </c>
      <c r="G546" s="5">
        <v>1</v>
      </c>
      <c r="H546" s="5">
        <v>1</v>
      </c>
      <c r="I546" s="5">
        <v>1</v>
      </c>
      <c r="J546" s="5">
        <v>1</v>
      </c>
    </row>
    <row r="547" spans="1:10" x14ac:dyDescent="0.45">
      <c r="A547" s="3" t="s">
        <v>12</v>
      </c>
      <c r="B547" s="3" t="s">
        <v>260</v>
      </c>
      <c r="C547" s="7" t="s">
        <v>261</v>
      </c>
      <c r="D547" s="7" t="s">
        <v>12</v>
      </c>
      <c r="E547" s="5">
        <v>60675</v>
      </c>
      <c r="F547" s="5">
        <v>76740</v>
      </c>
      <c r="G547" s="5">
        <v>89035</v>
      </c>
      <c r="H547" s="5">
        <v>87582</v>
      </c>
      <c r="I547" s="5">
        <v>118548</v>
      </c>
      <c r="J547" s="5">
        <v>136162</v>
      </c>
    </row>
    <row r="548" spans="1:10" x14ac:dyDescent="0.45">
      <c r="A548" s="3" t="s">
        <v>12</v>
      </c>
      <c r="B548" s="3" t="s">
        <v>262</v>
      </c>
      <c r="C548" s="7" t="s">
        <v>263</v>
      </c>
      <c r="D548" s="7" t="s">
        <v>12</v>
      </c>
      <c r="E548" s="5" t="e">
        <v>#N/A</v>
      </c>
      <c r="F548" s="5" t="e">
        <v>#N/A</v>
      </c>
      <c r="G548" s="5" t="e">
        <v>#N/A</v>
      </c>
      <c r="H548" s="5" t="e">
        <v>#N/A</v>
      </c>
      <c r="I548" s="5" t="e">
        <v>#N/A</v>
      </c>
      <c r="J548" s="5" t="e">
        <v>#N/A</v>
      </c>
    </row>
    <row r="549" spans="1:10" x14ac:dyDescent="0.45">
      <c r="A549" s="3" t="s">
        <v>12</v>
      </c>
      <c r="B549" s="3" t="s">
        <v>264</v>
      </c>
      <c r="C549" s="7" t="s">
        <v>265</v>
      </c>
      <c r="D549" s="7" t="s">
        <v>12</v>
      </c>
      <c r="E549" s="5" t="e">
        <v>#N/A</v>
      </c>
      <c r="F549" s="5" t="e">
        <v>#N/A</v>
      </c>
      <c r="G549" s="5" t="e">
        <v>#N/A</v>
      </c>
      <c r="H549" s="5" t="e">
        <v>#N/A</v>
      </c>
      <c r="I549" s="5" t="e">
        <v>#N/A</v>
      </c>
      <c r="J549" s="5" t="e">
        <v>#N/A</v>
      </c>
    </row>
    <row r="550" spans="1:10" x14ac:dyDescent="0.45">
      <c r="A550" s="3" t="s">
        <v>12</v>
      </c>
      <c r="B550" s="3" t="s">
        <v>266</v>
      </c>
      <c r="C550" s="7" t="s">
        <v>267</v>
      </c>
      <c r="D550" s="7" t="s">
        <v>12</v>
      </c>
      <c r="E550" s="5">
        <v>15441</v>
      </c>
      <c r="F550" s="5">
        <v>20622</v>
      </c>
      <c r="G550" s="5">
        <v>23886</v>
      </c>
      <c r="H550" s="5">
        <v>28107</v>
      </c>
      <c r="I550" s="5">
        <v>44477</v>
      </c>
      <c r="J550" s="5">
        <v>64551</v>
      </c>
    </row>
    <row r="551" spans="1:10" x14ac:dyDescent="0.45">
      <c r="A551" s="3" t="s">
        <v>12</v>
      </c>
      <c r="B551" s="3" t="s">
        <v>268</v>
      </c>
      <c r="C551" s="7" t="s">
        <v>269</v>
      </c>
      <c r="D551" s="7" t="s">
        <v>12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</row>
    <row r="552" spans="1:10" x14ac:dyDescent="0.45">
      <c r="A552" s="3" t="s">
        <v>12</v>
      </c>
      <c r="B552" s="3" t="s">
        <v>270</v>
      </c>
      <c r="C552" s="7" t="s">
        <v>271</v>
      </c>
      <c r="D552" s="7" t="s">
        <v>12</v>
      </c>
      <c r="E552" s="5">
        <v>1.99</v>
      </c>
      <c r="F552" s="5">
        <v>2.19</v>
      </c>
      <c r="G552" s="5">
        <v>2.42</v>
      </c>
      <c r="H552" s="5">
        <v>2.66</v>
      </c>
      <c r="I552" s="5">
        <v>2.93</v>
      </c>
      <c r="J552" s="5">
        <v>3.24</v>
      </c>
    </row>
    <row r="553" spans="1:10" x14ac:dyDescent="0.45">
      <c r="A553" s="3" t="s">
        <v>12</v>
      </c>
      <c r="B553" s="3" t="s">
        <v>272</v>
      </c>
      <c r="C553" s="7" t="s">
        <v>273</v>
      </c>
      <c r="D553" s="7" t="s">
        <v>12</v>
      </c>
      <c r="E553" s="5">
        <v>15483</v>
      </c>
      <c r="F553" s="5">
        <v>16871</v>
      </c>
      <c r="G553" s="5">
        <v>18552</v>
      </c>
      <c r="H553" s="5">
        <v>20226</v>
      </c>
      <c r="I553" s="5">
        <v>22293</v>
      </c>
      <c r="J553" s="5">
        <v>24677</v>
      </c>
    </row>
    <row r="554" spans="1:10" x14ac:dyDescent="0.45">
      <c r="A554" s="3" t="s">
        <v>12</v>
      </c>
      <c r="B554" s="3" t="s">
        <v>274</v>
      </c>
      <c r="C554" s="7" t="s">
        <v>275</v>
      </c>
      <c r="D554" s="7" t="s">
        <v>12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</row>
    <row r="555" spans="1:10" x14ac:dyDescent="0.45">
      <c r="A555" s="3" t="s">
        <v>12</v>
      </c>
      <c r="B555" s="3" t="s">
        <v>276</v>
      </c>
      <c r="C555" s="7" t="s">
        <v>277</v>
      </c>
      <c r="D555" s="7" t="s">
        <v>12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</row>
    <row r="556" spans="1:10" x14ac:dyDescent="0.45">
      <c r="A556" s="3" t="s">
        <v>12</v>
      </c>
      <c r="B556" s="3" t="s">
        <v>278</v>
      </c>
      <c r="C556" s="7" t="s">
        <v>279</v>
      </c>
      <c r="D556" s="7" t="s">
        <v>12</v>
      </c>
      <c r="E556" s="5">
        <v>222.42</v>
      </c>
      <c r="F556" s="5">
        <v>336.32</v>
      </c>
      <c r="G556" s="5">
        <v>239.82</v>
      </c>
      <c r="H556" s="5">
        <v>376.04</v>
      </c>
      <c r="I556" s="5">
        <v>421.5</v>
      </c>
      <c r="J556" s="5">
        <v>483.62</v>
      </c>
    </row>
    <row r="557" spans="1:10" x14ac:dyDescent="0.45">
      <c r="A557" s="3" t="s">
        <v>12</v>
      </c>
      <c r="B557" s="3" t="s">
        <v>280</v>
      </c>
      <c r="C557" s="7" t="s">
        <v>281</v>
      </c>
      <c r="D557" s="7" t="s">
        <v>12</v>
      </c>
      <c r="E557" s="5">
        <v>203.51</v>
      </c>
      <c r="F557" s="5">
        <v>270.89999999999998</v>
      </c>
      <c r="G557" s="5">
        <v>256.83</v>
      </c>
      <c r="H557" s="5">
        <v>340.54</v>
      </c>
      <c r="I557" s="5">
        <v>446.95</v>
      </c>
      <c r="J557" s="5">
        <v>497.41</v>
      </c>
    </row>
    <row r="558" spans="1:10" x14ac:dyDescent="0.45">
      <c r="A558" s="3" t="s">
        <v>12</v>
      </c>
      <c r="B558" s="3" t="s">
        <v>282</v>
      </c>
      <c r="C558" s="7" t="s">
        <v>283</v>
      </c>
      <c r="D558" s="7" t="s">
        <v>12</v>
      </c>
      <c r="E558" s="5">
        <v>788</v>
      </c>
      <c r="F558" s="5">
        <v>751</v>
      </c>
      <c r="G558" s="5">
        <v>633</v>
      </c>
      <c r="H558" s="5">
        <v>650</v>
      </c>
      <c r="I558" s="5">
        <v>830</v>
      </c>
      <c r="J558" s="5">
        <v>944</v>
      </c>
    </row>
    <row r="559" spans="1:10" x14ac:dyDescent="0.45">
      <c r="A559" s="3" t="s">
        <v>12</v>
      </c>
      <c r="B559" s="3" t="s">
        <v>284</v>
      </c>
      <c r="C559" s="7" t="s">
        <v>285</v>
      </c>
      <c r="D559" s="7" t="s">
        <v>12</v>
      </c>
      <c r="E559" s="5">
        <v>1600</v>
      </c>
      <c r="F559" s="5">
        <v>1500</v>
      </c>
      <c r="G559" s="5">
        <v>1500</v>
      </c>
      <c r="H559" s="5">
        <v>904</v>
      </c>
      <c r="I559" s="5">
        <v>1700</v>
      </c>
      <c r="J559" s="5">
        <v>2100</v>
      </c>
    </row>
    <row r="560" spans="1:10" x14ac:dyDescent="0.45">
      <c r="A560" s="3" t="s">
        <v>12</v>
      </c>
      <c r="B560" s="3" t="s">
        <v>286</v>
      </c>
      <c r="C560" s="7" t="s">
        <v>287</v>
      </c>
      <c r="D560" s="7" t="s">
        <v>12</v>
      </c>
      <c r="E560" s="5">
        <v>19269</v>
      </c>
      <c r="F560" s="5">
        <v>20716</v>
      </c>
      <c r="G560" s="5">
        <v>24512</v>
      </c>
      <c r="H560" s="5">
        <v>27195</v>
      </c>
      <c r="I560" s="5">
        <v>29510</v>
      </c>
      <c r="J560" s="5">
        <v>32488</v>
      </c>
    </row>
    <row r="561" spans="1:10" x14ac:dyDescent="0.45">
      <c r="A561" s="3" t="s">
        <v>12</v>
      </c>
      <c r="B561" s="3" t="s">
        <v>288</v>
      </c>
      <c r="C561" s="7" t="s">
        <v>289</v>
      </c>
      <c r="D561" s="7" t="s">
        <v>12</v>
      </c>
      <c r="E561" s="5">
        <f t="shared" ref="E561:J561" si="220">IF(OR(E531&lt;=0,E532&lt;=0),0,IF(E532/E531&gt;=0.999,#N/A,E532/E531))</f>
        <v>0.16507655177615205</v>
      </c>
      <c r="F561" s="5">
        <f t="shared" si="220"/>
        <v>0.13826615285083402</v>
      </c>
      <c r="G561" s="5">
        <f t="shared" si="220"/>
        <v>0.13113383343685794</v>
      </c>
      <c r="H561" s="5">
        <f t="shared" si="220"/>
        <v>0.18978625253328257</v>
      </c>
      <c r="I561" s="5">
        <f t="shared" si="220"/>
        <v>0.18231326597827197</v>
      </c>
      <c r="J561" s="5">
        <f t="shared" si="220"/>
        <v>0.17629644009803683</v>
      </c>
    </row>
    <row r="562" spans="1:10" x14ac:dyDescent="0.45">
      <c r="A562" s="3" t="s">
        <v>12</v>
      </c>
      <c r="B562" s="3" t="s">
        <v>290</v>
      </c>
      <c r="C562" s="7" t="s">
        <v>291</v>
      </c>
      <c r="D562" s="7" t="s">
        <v>12</v>
      </c>
      <c r="E562" s="5">
        <f t="shared" ref="E562:J562" si="221">IF(E546=1,E547,E548-E549)</f>
        <v>60675</v>
      </c>
      <c r="F562" s="5">
        <f t="shared" si="221"/>
        <v>76740</v>
      </c>
      <c r="G562" s="5">
        <f t="shared" si="221"/>
        <v>89035</v>
      </c>
      <c r="H562" s="5">
        <f t="shared" si="221"/>
        <v>87582</v>
      </c>
      <c r="I562" s="5">
        <f t="shared" si="221"/>
        <v>118548</v>
      </c>
      <c r="J562" s="5">
        <f t="shared" si="221"/>
        <v>136162</v>
      </c>
    </row>
    <row r="563" spans="1:10" x14ac:dyDescent="0.45">
      <c r="A563" s="3" t="s">
        <v>12</v>
      </c>
      <c r="B563" s="3" t="s">
        <v>292</v>
      </c>
      <c r="C563" s="7" t="s">
        <v>293</v>
      </c>
      <c r="D563" s="7" t="s">
        <v>12</v>
      </c>
      <c r="E563" s="5">
        <f t="shared" ref="E563:J563" si="222">IF(ISERROR(E562+E551-E550+((1-E561)*E528)),#N/A,E562+E551-E550+((1-E561)*E528))</f>
        <v>47397.28665434799</v>
      </c>
      <c r="F563" s="5">
        <f t="shared" si="222"/>
        <v>58125.83986385756</v>
      </c>
      <c r="G563" s="5">
        <f t="shared" si="222"/>
        <v>66927.569042954754</v>
      </c>
      <c r="H563" s="5">
        <f t="shared" si="222"/>
        <v>61091.376426196104</v>
      </c>
      <c r="I563" s="5">
        <f t="shared" si="222"/>
        <v>76510.159527586817</v>
      </c>
      <c r="J563" s="5">
        <f t="shared" si="222"/>
        <v>73608.481132762259</v>
      </c>
    </row>
    <row r="564" spans="1:10" x14ac:dyDescent="0.45">
      <c r="A564" s="3" t="s">
        <v>12</v>
      </c>
      <c r="B564" s="3" t="s">
        <v>294</v>
      </c>
      <c r="C564" s="7" t="s">
        <v>295</v>
      </c>
      <c r="D564" s="7" t="s">
        <v>12</v>
      </c>
      <c r="E564" s="5" t="e">
        <f t="shared" ref="E564:J564" si="223">IF(ISERROR(E563-E515+D515-E512+D512-E509+D509-E506+D506),#N/A,E563-E515+D515-E512+D512-E509+D509-E506+D506)</f>
        <v>#N/A</v>
      </c>
      <c r="F564" s="5">
        <f t="shared" si="223"/>
        <v>57957.83986385756</v>
      </c>
      <c r="G564" s="5">
        <f t="shared" si="223"/>
        <v>70805.569042954754</v>
      </c>
      <c r="H564" s="5">
        <f t="shared" si="223"/>
        <v>60050.376426196104</v>
      </c>
      <c r="I564" s="5">
        <f t="shared" si="223"/>
        <v>58099.159527586817</v>
      </c>
      <c r="J564" s="5">
        <f t="shared" si="223"/>
        <v>59276.481132762259</v>
      </c>
    </row>
    <row r="565" spans="1:10" ht="25.2" x14ac:dyDescent="0.45">
      <c r="A565" s="7" t="s">
        <v>296</v>
      </c>
      <c r="B565" s="7" t="s">
        <v>297</v>
      </c>
      <c r="C565" s="7" t="s">
        <v>298</v>
      </c>
      <c r="D565" s="7" t="s">
        <v>299</v>
      </c>
      <c r="E565" s="7" t="s">
        <v>299</v>
      </c>
      <c r="F565" s="7" t="s">
        <v>299</v>
      </c>
      <c r="G565" s="7" t="s">
        <v>299</v>
      </c>
      <c r="H565" s="7" t="s">
        <v>299</v>
      </c>
      <c r="I565" s="7" t="s">
        <v>299</v>
      </c>
      <c r="J565" s="7" t="s">
        <v>299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2026-04-02T19:54:12Z</dcterms:created>
  <dcterms:modified xsi:type="dcterms:W3CDTF">2026-04-04T15:06:06Z</dcterms:modified>
</cp:coreProperties>
</file>